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223\22-23 Allocations-Finance Charts\22-23 Final Allocations\"/>
    </mc:Choice>
  </mc:AlternateContent>
  <xr:revisionPtr revIDLastSave="0" documentId="13_ncr:1_{998DE05F-5A4D-49C7-9585-0A0EEC8BF9B9}" xr6:coauthVersionLast="47" xr6:coauthVersionMax="47" xr10:uidLastSave="{00000000-0000-0000-0000-000000000000}"/>
  <bookViews>
    <workbookView xWindow="-120" yWindow="-120" windowWidth="29040" windowHeight="15720" firstSheet="1" activeTab="2" xr2:uid="{7AB00F81-F108-42E5-82E4-3DFE41624BB3}"/>
  </bookViews>
  <sheets>
    <sheet name="Master" sheetId="14" state="hidden" r:id="rId1"/>
    <sheet name="District Data" sheetId="15" r:id="rId2"/>
    <sheet name="Final Allocation" sheetId="18" r:id="rId3"/>
    <sheet name="Helpful Links" sheetId="19" state="hidden" r:id="rId4"/>
  </sheets>
  <definedNames>
    <definedName name="District">FinalAllocation[LEA/District]</definedName>
    <definedName name="Districts">FinalAllocation[LEA/District]</definedName>
    <definedName name="FY">#REF!</definedName>
    <definedName name="LEA">#REF!</definedName>
    <definedName name="_xlnm.Print_Area" localSheetId="2">'Final Allocation'!$A$1:$H$53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4" l="1"/>
  <c r="G2" i="14"/>
  <c r="F2" i="14"/>
  <c r="C121" i="14"/>
  <c r="G5" i="14" l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4" i="14"/>
  <c r="G3" i="14"/>
  <c r="L264" i="14" l="1"/>
  <c r="J26" i="14" l="1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3" i="14"/>
  <c r="J4" i="14"/>
  <c r="N264" i="14"/>
  <c r="B3" i="15" l="1" a="1"/>
  <c r="B3" i="15" s="1"/>
  <c r="C22" i="18" s="1"/>
  <c r="B4" i="15" a="1"/>
  <c r="B4" i="15" s="1"/>
  <c r="C26" i="18" s="1"/>
  <c r="B5" i="15" a="1"/>
  <c r="B5" i="15" s="1"/>
  <c r="C27" i="18" s="1"/>
  <c r="B7" i="15" a="1"/>
  <c r="B7" i="15" s="1"/>
  <c r="D28" i="18" s="1"/>
  <c r="B8" i="15" a="1"/>
  <c r="B8" i="15" s="1"/>
  <c r="C29" i="18" s="1"/>
  <c r="B9" i="15" a="1"/>
  <c r="B9" i="15" s="1"/>
  <c r="C30" i="18" s="1"/>
  <c r="B11" i="15" a="1"/>
  <c r="B11" i="15" s="1"/>
  <c r="C32" i="18" s="1"/>
  <c r="B12" i="15" a="1"/>
  <c r="B12" i="15" s="1"/>
  <c r="C36" i="18" s="1"/>
  <c r="B13" i="15" a="1"/>
  <c r="B13" i="15" s="1"/>
  <c r="C40" i="18" s="1"/>
  <c r="B14" i="15" a="1"/>
  <c r="B14" i="15" s="1"/>
  <c r="C44" i="18" s="1"/>
  <c r="B15" i="15" a="1"/>
  <c r="B15" i="15" s="1"/>
  <c r="C48" i="18" s="1"/>
  <c r="B16" i="15" a="1"/>
  <c r="B16" i="15" s="1"/>
  <c r="C52" i="18" s="1"/>
  <c r="B17" i="15" a="1"/>
  <c r="B17" i="15" s="1"/>
  <c r="C6" i="18" s="1"/>
  <c r="B2" i="15" a="1"/>
  <c r="B2" i="15" s="1"/>
  <c r="B10" i="15" a="1"/>
  <c r="B10" i="15" s="1"/>
  <c r="C31" i="18" s="1"/>
  <c r="F3" i="14" l="1"/>
  <c r="F4" i="14"/>
  <c r="F5" i="14"/>
  <c r="F6" i="14"/>
  <c r="F7" i="14"/>
  <c r="B6" i="15" s="1" a="1"/>
  <c r="B6" i="15" s="1"/>
  <c r="C28" i="18" s="1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OShields (ADE)</author>
  </authors>
  <commentList>
    <comment ref="C121" authorId="0" shapeId="0" xr:uid="{106B6236-5115-4D77-A491-03238F754DDE}">
      <text>
        <r>
          <rPr>
            <b/>
            <sz val="9"/>
            <color indexed="81"/>
            <rFont val="Tahoma"/>
            <family val="2"/>
          </rPr>
          <t>Heather OShields (ADE):</t>
        </r>
        <r>
          <rPr>
            <sz val="9"/>
            <color indexed="81"/>
            <rFont val="Tahoma"/>
            <family val="2"/>
          </rPr>
          <t xml:space="preserve">
MOE combines 3544, 3545, &amp; 6061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<sst xmlns="http://schemas.openxmlformats.org/spreadsheetml/2006/main" count="847" uniqueCount="556">
  <si>
    <t>UEI</t>
  </si>
  <si>
    <t>JT1KA28JX1D9</t>
  </si>
  <si>
    <t>YM4VMJJHSL23</t>
  </si>
  <si>
    <t>EBJGKNM2H3R5</t>
  </si>
  <si>
    <t>F6QL5MAPTD4</t>
  </si>
  <si>
    <t>W5ADUGE61MA8</t>
  </si>
  <si>
    <t>E6KJETSN2HM5</t>
  </si>
  <si>
    <t>TKH8QUJ8V9J1</t>
  </si>
  <si>
    <t>GPQVFRL3NHG8</t>
  </si>
  <si>
    <t>L4FDMGXQ3L77</t>
  </si>
  <si>
    <t>GMM6S844LXQ9</t>
  </si>
  <si>
    <t>NSY1NQMH9ME6</t>
  </si>
  <si>
    <t>C17WM7R1E686</t>
  </si>
  <si>
    <t>UCNHH1F5KWL4</t>
  </si>
  <si>
    <t>DAAJJ2712636</t>
  </si>
  <si>
    <t>SLXDJWC9K8B3</t>
  </si>
  <si>
    <t>CVJ9XDL6K5C1</t>
  </si>
  <si>
    <t>EALDLJK5NSL4</t>
  </si>
  <si>
    <t>XAGNBLJQN3D4</t>
  </si>
  <si>
    <t>VL1FGRAXAFM1</t>
  </si>
  <si>
    <t>LV1HTXX3JCS7</t>
  </si>
  <si>
    <t>LXDSHFECHN86</t>
  </si>
  <si>
    <t>YFL5P2LKBL85</t>
  </si>
  <si>
    <t>G8KAX7LJ2R37</t>
  </si>
  <si>
    <t>ZMXNCJHEG1N8</t>
  </si>
  <si>
    <t>RVQ9Q84QR3U7</t>
  </si>
  <si>
    <t>K6NGC1C4B547</t>
  </si>
  <si>
    <t>YZS9GY54RRH9</t>
  </si>
  <si>
    <t>DLFWK4R1JRP7</t>
  </si>
  <si>
    <t>RP7FNBAQSJH3</t>
  </si>
  <si>
    <t>ZZ93F6557DJ8</t>
  </si>
  <si>
    <t>JMU5NJ19MFU5</t>
  </si>
  <si>
    <t>KV4HUV18J3Y3</t>
  </si>
  <si>
    <t>EURJE9FFKK18</t>
  </si>
  <si>
    <t>NLL9WGCTXT87</t>
  </si>
  <si>
    <t>L7J3UDMK3M68</t>
  </si>
  <si>
    <t>HDKCP6NEMK88</t>
  </si>
  <si>
    <t>YF4EE4CJGDT9</t>
  </si>
  <si>
    <t>FKM1M6P74XC5</t>
  </si>
  <si>
    <t>WEKGRCKJAWZ9</t>
  </si>
  <si>
    <t>SBYAUCVRF4C3</t>
  </si>
  <si>
    <t>HNQTWJDJLBZ9</t>
  </si>
  <si>
    <t>ECN9L4MP5JM5</t>
  </si>
  <si>
    <t>H4LXFMKUJKN7</t>
  </si>
  <si>
    <t>VN1UPY1RUN39</t>
  </si>
  <si>
    <t>LLR3L5VXGER1</t>
  </si>
  <si>
    <t>K5RVCBV5JKE3</t>
  </si>
  <si>
    <t>FZXTMRKX3T15</t>
  </si>
  <si>
    <t>J2KJMEY2ABY6</t>
  </si>
  <si>
    <t>KQ3CUYCF6BR5</t>
  </si>
  <si>
    <t>MQKENLFKFSU5</t>
  </si>
  <si>
    <t>SLCCG12MJBC8</t>
  </si>
  <si>
    <t>YM8UE8NEWUD7</t>
  </si>
  <si>
    <t>NKY8RCCNKYU5</t>
  </si>
  <si>
    <t>DCXKKNDNU713</t>
  </si>
  <si>
    <t>WJA4NRATEFG3</t>
  </si>
  <si>
    <t>ZFK8RCVSZEC1</t>
  </si>
  <si>
    <t>R8BZNKX9J623</t>
  </si>
  <si>
    <t>FNZKL7MFLPL2</t>
  </si>
  <si>
    <t>K335CDNV81N7</t>
  </si>
  <si>
    <t>VF33R3TY3CA1</t>
  </si>
  <si>
    <t>HJU7J8AY17B3</t>
  </si>
  <si>
    <t>XD3KEWR6VMC5</t>
  </si>
  <si>
    <t>HSD3YB5LJ7L1</t>
  </si>
  <si>
    <t>KE3ZVDVSDYW3</t>
  </si>
  <si>
    <t>MRTPTSJLPBB1</t>
  </si>
  <si>
    <t>N9MQVKAFEAH8</t>
  </si>
  <si>
    <t>J8WkV4SQ3M41</t>
  </si>
  <si>
    <t>KW17ULJKBXH6</t>
  </si>
  <si>
    <t>LBAALCK8L777</t>
  </si>
  <si>
    <t>LKRAKWVKHFL3</t>
  </si>
  <si>
    <t>L4LVQU64LB36</t>
  </si>
  <si>
    <t>NVN7M512ENR9</t>
  </si>
  <si>
    <t>N6BEVG3AJX25</t>
  </si>
  <si>
    <t>M94TK3DNK225</t>
  </si>
  <si>
    <t>RM4AH5HEVBK3</t>
  </si>
  <si>
    <t>HH8DB62B9UH9</t>
  </si>
  <si>
    <t>FYBFYLDNM3Y5</t>
  </si>
  <si>
    <t>YJTMWQWZMPF5</t>
  </si>
  <si>
    <t>CQNHH637AWA8</t>
  </si>
  <si>
    <t>MQ2EZEJAYFU9</t>
  </si>
  <si>
    <t>L59FWLLYMBN3</t>
  </si>
  <si>
    <t>MVLNSG2ESMH6</t>
  </si>
  <si>
    <t>TWC6YHXAD7K3</t>
  </si>
  <si>
    <t>JP1SNFRDE8F6</t>
  </si>
  <si>
    <t>LLNAHFLK6WC6</t>
  </si>
  <si>
    <t>DX9DJ7SJJ8V7</t>
  </si>
  <si>
    <t>TAYLLF35B2N9</t>
  </si>
  <si>
    <t>LJBSN46Y8HZ4</t>
  </si>
  <si>
    <t>SJ2LKCD4CN27</t>
  </si>
  <si>
    <t>W62NV2TJLQ37</t>
  </si>
  <si>
    <t>JW4DJPNVPGM7</t>
  </si>
  <si>
    <t>MVD1GX2PAJU8</t>
  </si>
  <si>
    <t>HXMSKJLCM5A5</t>
  </si>
  <si>
    <t>MNKAZ8D6BMN5</t>
  </si>
  <si>
    <t>NMBEWDCGJMZ1</t>
  </si>
  <si>
    <t>L5LHMTX9F135</t>
  </si>
  <si>
    <t>M6QEK92SSKU8</t>
  </si>
  <si>
    <t>MKABVMLMKMU5</t>
  </si>
  <si>
    <t>CPJFE42VKWK3</t>
  </si>
  <si>
    <t>SXSLNJPHGBK6</t>
  </si>
  <si>
    <t>LUDTXDDSJ8M8</t>
  </si>
  <si>
    <t>CCAZHJBBHNM4</t>
  </si>
  <si>
    <t>DY3VHC8NS5A1</t>
  </si>
  <si>
    <t>FE9SSPUMX6Q3</t>
  </si>
  <si>
    <t>FWM1EK8AUKB1</t>
  </si>
  <si>
    <t>KGBSXF4BMQK7</t>
  </si>
  <si>
    <t>PWLMVF3N95N8</t>
  </si>
  <si>
    <t>DVBLUJ669LH6</t>
  </si>
  <si>
    <t>CA7JSD5VJM89</t>
  </si>
  <si>
    <t>DNUNZEXNP347</t>
  </si>
  <si>
    <t>JDUUND1NSJJ6</t>
  </si>
  <si>
    <t>MU2WBC5GHKB4</t>
  </si>
  <si>
    <t>E5MCMR6ZPH84</t>
  </si>
  <si>
    <t>W5SDGHZBC7A8</t>
  </si>
  <si>
    <t>HDH1DF4N2SF8</t>
  </si>
  <si>
    <t>GGYYGNDF4F85</t>
  </si>
  <si>
    <t>EEJTB7C3X513</t>
  </si>
  <si>
    <t>MMCGYXTUNB61</t>
  </si>
  <si>
    <t>DMKCKTMJWMQ5</t>
  </si>
  <si>
    <t>TT2UAYZMKM43</t>
  </si>
  <si>
    <t>MZMRJG8M2MA3</t>
  </si>
  <si>
    <t>MFCUTR1LQ4F3</t>
  </si>
  <si>
    <t>JUMHM2LUFP72</t>
  </si>
  <si>
    <t>TQBJRHLJSJ79</t>
  </si>
  <si>
    <t>F4GMJZJWRK66</t>
  </si>
  <si>
    <t>D151WYS479J7</t>
  </si>
  <si>
    <t>KDBCWKFD9161</t>
  </si>
  <si>
    <t>JJX3V26RSVN5</t>
  </si>
  <si>
    <t>HW1TGGK52FE1</t>
  </si>
  <si>
    <t>GN3XLJJZ7CJ9</t>
  </si>
  <si>
    <t>JDC2QMHEBCT7</t>
  </si>
  <si>
    <t>N4NUJVNNXD45</t>
  </si>
  <si>
    <t>QCGDJH6YBNK5</t>
  </si>
  <si>
    <t>NWSHWH1MCL73</t>
  </si>
  <si>
    <t>WMT4A7D99WF6</t>
  </si>
  <si>
    <t>JJ1AK2P6BK85</t>
  </si>
  <si>
    <t>Q7RHL32DWVN5</t>
  </si>
  <si>
    <t>XGYQRDL74EU5</t>
  </si>
  <si>
    <t>J5G3T9RMMM53</t>
  </si>
  <si>
    <t>U3DJV8DLNWM6</t>
  </si>
  <si>
    <t>HNY5TVEW7TN4</t>
  </si>
  <si>
    <t>GM38JLY696M9</t>
  </si>
  <si>
    <t>RKLDVK3GW6J3</t>
  </si>
  <si>
    <t>VH7RLL5SYAJ3</t>
  </si>
  <si>
    <t>JL12BCNPL4E3</t>
  </si>
  <si>
    <t>GWGNQEQKHH57</t>
  </si>
  <si>
    <t>DK9KYEZRTPQ5</t>
  </si>
  <si>
    <t>LD82NNDGKLM7</t>
  </si>
  <si>
    <t>TC28KHLXCBG1</t>
  </si>
  <si>
    <t>J1LWQMK6S6M7</t>
  </si>
  <si>
    <t>FVF5MPWQNPB3</t>
  </si>
  <si>
    <t>K933NNJSYVL1</t>
  </si>
  <si>
    <t>FLKNPK72KXV2</t>
  </si>
  <si>
    <t>E546NLJ77E55</t>
  </si>
  <si>
    <t>NK9PNS9KNL79</t>
  </si>
  <si>
    <t>ZJG7ST6NKM16</t>
  </si>
  <si>
    <t>MLPRBE5RV9J5</t>
  </si>
  <si>
    <t>M4U5KUH49591</t>
  </si>
  <si>
    <t>EBWMMLQ4DUS5</t>
  </si>
  <si>
    <t>PCLDSXXJ8BF3</t>
  </si>
  <si>
    <t>KBCPLE65N5E3</t>
  </si>
  <si>
    <t>K33RE9WQKE31</t>
  </si>
  <si>
    <t>UGRFZ4SEMJS1</t>
  </si>
  <si>
    <t>TLVCD6LK3KF7</t>
  </si>
  <si>
    <t>GH84NL4PY1L9</t>
  </si>
  <si>
    <t>TYFGMKSMNTMS5</t>
  </si>
  <si>
    <t>FNN2YZY9X6D3</t>
  </si>
  <si>
    <t>J8QWMPM9J7T8</t>
  </si>
  <si>
    <t>FE14GD46LJ65</t>
  </si>
  <si>
    <t>W4YTC26PL3F6</t>
  </si>
  <si>
    <t>ECJUCDJH2JV1</t>
  </si>
  <si>
    <t>VUJTM59NJL93</t>
  </si>
  <si>
    <t>TJLLC5FM9U8</t>
  </si>
  <si>
    <t>YFP7MWZZB6G4</t>
  </si>
  <si>
    <t>NJKKB72QM73</t>
  </si>
  <si>
    <t>M8HUJ6QXXE27</t>
  </si>
  <si>
    <t>CEPYZ3JPKJ36</t>
  </si>
  <si>
    <t>H9AFHK3QQRY5</t>
  </si>
  <si>
    <t>K5P5JEF5N742</t>
  </si>
  <si>
    <t>NLLLWDTHJP19</t>
  </si>
  <si>
    <t>W7X7HBA6T7J3</t>
  </si>
  <si>
    <t>P1L4KG2H3Z67</t>
  </si>
  <si>
    <t>JPDLCRLUHND7</t>
  </si>
  <si>
    <t>DNZMJELEEKE4</t>
  </si>
  <si>
    <t>V5JSP21N98U5</t>
  </si>
  <si>
    <t>TR3FC6CHN6K8</t>
  </si>
  <si>
    <t>FCBFNM6MDNE3</t>
  </si>
  <si>
    <t>JN2ELBGE7KQ7</t>
  </si>
  <si>
    <t>KW47C1FWHR71</t>
  </si>
  <si>
    <t>GDYBLHGJ5JQ7</t>
  </si>
  <si>
    <t>CXWAYNHRGJH1</t>
  </si>
  <si>
    <t>CNB8HM8UE859</t>
  </si>
  <si>
    <t>MLZAFR1W6NM9</t>
  </si>
  <si>
    <t>HA3SGAMUQEF3</t>
  </si>
  <si>
    <t>XPM5MQ2MPVD5</t>
  </si>
  <si>
    <t>VJWCLKLTYLU9</t>
  </si>
  <si>
    <t>QUCDW2VK8FH5</t>
  </si>
  <si>
    <t>J77FEQB4H8J4</t>
  </si>
  <si>
    <t>H5BCK6CWN2M9</t>
  </si>
  <si>
    <t>M7NJJPF736N3</t>
  </si>
  <si>
    <t>NL46K6H6JAM5</t>
  </si>
  <si>
    <t>TMNLFMM5R2H6</t>
  </si>
  <si>
    <t>LSM7KYQQCVY5</t>
  </si>
  <si>
    <t>K37MZYKNKL68</t>
  </si>
  <si>
    <t>MAAETULQ5LK4</t>
  </si>
  <si>
    <t>Z48EE9M6RD61</t>
  </si>
  <si>
    <t>E2JMKMHHPXU6</t>
  </si>
  <si>
    <t>RNQJWSLEJ4E5</t>
  </si>
  <si>
    <t>WQW6DPH3NJY3</t>
  </si>
  <si>
    <t>VDGNMGZKLPW3</t>
  </si>
  <si>
    <t>MWJME6VC64L5</t>
  </si>
  <si>
    <t>FAFPGD7BKN63</t>
  </si>
  <si>
    <t>DM5MYUCEFYF4</t>
  </si>
  <si>
    <t>PW8VK1L9KJV5</t>
  </si>
  <si>
    <t>GKK7E7LS8GR8</t>
  </si>
  <si>
    <t>SN9MZ2WCKZK1</t>
  </si>
  <si>
    <t>ZHMMW6LB1GD6</t>
  </si>
  <si>
    <t>LLB9Y8DK1RJ6</t>
  </si>
  <si>
    <t>WSD9WRJNLHW5</t>
  </si>
  <si>
    <t>JDKAHKEMDUX3</t>
  </si>
  <si>
    <t>XLYJX8LHHNE7</t>
  </si>
  <si>
    <t>UBV4P5LDJTM5</t>
  </si>
  <si>
    <t>MH4NM9JM1C91</t>
  </si>
  <si>
    <t>TXXFB41NDG46</t>
  </si>
  <si>
    <t>JLP7BMWCKJZ8</t>
  </si>
  <si>
    <t>D216K5XN3SZ3</t>
  </si>
  <si>
    <t>KXNCTPLT9LL5</t>
  </si>
  <si>
    <t>LCXMAQLXHKA9</t>
  </si>
  <si>
    <t>MBTGZAN5RYQ3</t>
  </si>
  <si>
    <t>V2KLUNWKN875</t>
  </si>
  <si>
    <t>V41MCBXWELB5</t>
  </si>
  <si>
    <t>UXQTB13V4KD5</t>
  </si>
  <si>
    <t>VPQNBVETHWT3</t>
  </si>
  <si>
    <t>EHNJJ7753N38</t>
  </si>
  <si>
    <t>S85FKU9EF5D9</t>
  </si>
  <si>
    <t>GMJHLDJFTBU8</t>
  </si>
  <si>
    <t>ZJKVDUMLZJ69</t>
  </si>
  <si>
    <t>EKWJB5CHDDE5</t>
  </si>
  <si>
    <t>NX9KD42HMK63</t>
  </si>
  <si>
    <t>Z8RTWFAGN8E1</t>
  </si>
  <si>
    <t>TXKTQC48R4M5</t>
  </si>
  <si>
    <t>Y1GUR2JJCH18</t>
  </si>
  <si>
    <t>M38KA5FSLEN6</t>
  </si>
  <si>
    <t>HJREKJKN39A7</t>
  </si>
  <si>
    <t>LL7YF2AD94F5</t>
  </si>
  <si>
    <t>LQLHJPXPEZX3</t>
  </si>
  <si>
    <t>NAFPKEKDRK33</t>
  </si>
  <si>
    <t>JE6THF33JZ26</t>
  </si>
  <si>
    <t>J2UBT2TJ2GV1</t>
  </si>
  <si>
    <t>NZYCYLAV7N29</t>
  </si>
  <si>
    <t>CAKELEHFTR16</t>
  </si>
  <si>
    <t>QU3SVJN18FG8</t>
  </si>
  <si>
    <t>HN79PDLALGF3</t>
  </si>
  <si>
    <t>QMGDDA7ANBW1</t>
  </si>
  <si>
    <t>FFB6EQLJ1KP3</t>
  </si>
  <si>
    <t>QQ3KFYQEF2K1</t>
  </si>
  <si>
    <t>UH3VCMCRB6Q1</t>
  </si>
  <si>
    <t>L3PNDJED6WJ5</t>
  </si>
  <si>
    <t>NNM5VQ3S1LE5</t>
  </si>
  <si>
    <t>LEA/District</t>
  </si>
  <si>
    <t>0101   DEWITT</t>
  </si>
  <si>
    <t>0104   STUTTGART</t>
  </si>
  <si>
    <t>0201   CROSSETT</t>
  </si>
  <si>
    <t>0203   HAMBURG</t>
  </si>
  <si>
    <t>0302   COTTER</t>
  </si>
  <si>
    <t>0303   MOUNTAIN HOME</t>
  </si>
  <si>
    <t>0304   NORFORK</t>
  </si>
  <si>
    <t>0401   BENTONVILLE</t>
  </si>
  <si>
    <t>0402   DECATUR</t>
  </si>
  <si>
    <t>0403   GENTRY</t>
  </si>
  <si>
    <t>0404   GRAVETTE</t>
  </si>
  <si>
    <t>0405   ROGERS</t>
  </si>
  <si>
    <t>0406   SILOAM SPRINGS</t>
  </si>
  <si>
    <t>0407   PEA RIDGE</t>
  </si>
  <si>
    <t>0440   ARKANSAS ARTS ACADEMY</t>
  </si>
  <si>
    <t>0442   FOUNDERS CLASSICAL ACADEMY</t>
  </si>
  <si>
    <t>0444   ARKANSAS CONNECTIONS ACADEMY</t>
  </si>
  <si>
    <t>0445   HOPE ACADEMY</t>
  </si>
  <si>
    <t>0501   ALPENA</t>
  </si>
  <si>
    <t>0502   BERGMAN</t>
  </si>
  <si>
    <t>0503   HARRISON</t>
  </si>
  <si>
    <t>0504   OMAHA</t>
  </si>
  <si>
    <t>0505   VALLEY SPRINGS</t>
  </si>
  <si>
    <t>0506   LEAD HILL</t>
  </si>
  <si>
    <t>0601   HERMITAGE</t>
  </si>
  <si>
    <t>0602   WARREN</t>
  </si>
  <si>
    <t>0701   HAMPTON</t>
  </si>
  <si>
    <t>0801   BERRYVILLE</t>
  </si>
  <si>
    <t>0802   EUREKA SPRINGS</t>
  </si>
  <si>
    <t>0803   GREEN FOREST</t>
  </si>
  <si>
    <t>0901   DERMOTT</t>
  </si>
  <si>
    <t>0903   LAKESIDE (CHICOT)</t>
  </si>
  <si>
    <t>1002   ARKADELPHIA</t>
  </si>
  <si>
    <t>1003   GURDON</t>
  </si>
  <si>
    <t>1101   CORNING</t>
  </si>
  <si>
    <t>1104   PIGGOTT</t>
  </si>
  <si>
    <t>1106   RECTOR</t>
  </si>
  <si>
    <t>1201   CONCORD</t>
  </si>
  <si>
    <t>1202   HEBER SPRINGS</t>
  </si>
  <si>
    <t>1203   QUITMAN</t>
  </si>
  <si>
    <t>1204   WEST SIDE (CLEBURNE COUNTY)</t>
  </si>
  <si>
    <t>1304   WOODLAWN</t>
  </si>
  <si>
    <t>1305   CLEVELAND COUNTY</t>
  </si>
  <si>
    <t>1402   MAGNOLIA</t>
  </si>
  <si>
    <t>1408   EMERSON-TAYLOR-BRADLEY</t>
  </si>
  <si>
    <t>1503   NEMO VISTA</t>
  </si>
  <si>
    <t>1505   WONDERVIEW</t>
  </si>
  <si>
    <t>1507   SOUTH CONWAY COUNTY</t>
  </si>
  <si>
    <t>1601   BAY</t>
  </si>
  <si>
    <t>1602   WESTSIDE CONSOLIDATED</t>
  </si>
  <si>
    <t>1603   BROOKLAND</t>
  </si>
  <si>
    <t>1605   BUFFALO ISLAND CENTRAL</t>
  </si>
  <si>
    <t>1608   JONESBORO</t>
  </si>
  <si>
    <t>1611   NETTLETON</t>
  </si>
  <si>
    <t>1612   VALLEY VIEW</t>
  </si>
  <si>
    <t>1613   RIVERSIDE</t>
  </si>
  <si>
    <t>1701   ALMA</t>
  </si>
  <si>
    <t>1702   CEDARVILLE</t>
  </si>
  <si>
    <t>1703   MOUNTAINBURG</t>
  </si>
  <si>
    <t>1704   MULBERRY</t>
  </si>
  <si>
    <t>1705   VAN BUREN</t>
  </si>
  <si>
    <t>1802   EARLE</t>
  </si>
  <si>
    <t>1803   WEST MEMPHIS</t>
  </si>
  <si>
    <t>1804   MARION</t>
  </si>
  <si>
    <t>1901   CROSS COUNTY</t>
  </si>
  <si>
    <t>1905   WYNNE</t>
  </si>
  <si>
    <t>2002   FORDYCE</t>
  </si>
  <si>
    <t>2104   DUMAS</t>
  </si>
  <si>
    <t>2105   MCGEHEE</t>
  </si>
  <si>
    <t>2202   DREW CENTRAL</t>
  </si>
  <si>
    <t>2203   MONTICELLO</t>
  </si>
  <si>
    <t>2301   CONWAY</t>
  </si>
  <si>
    <t>2303   GREENBRIAR</t>
  </si>
  <si>
    <t>2304   GUY-PERKINS</t>
  </si>
  <si>
    <t>2305   MAYFLOWER</t>
  </si>
  <si>
    <t>2306   MT. VERNON-ENOLA</t>
  </si>
  <si>
    <t>2307   VILONIA</t>
  </si>
  <si>
    <t>2402   CHARLESTON</t>
  </si>
  <si>
    <t>2403   COUNTY LINE</t>
  </si>
  <si>
    <t>2404   OZARK</t>
  </si>
  <si>
    <t>2501   MAMMOTH SPRINGS</t>
  </si>
  <si>
    <t>2502   SALEM</t>
  </si>
  <si>
    <t>2503   VIOLA</t>
  </si>
  <si>
    <t>2601   CUTTER-MORNING STAR</t>
  </si>
  <si>
    <t>2602   FOUNTAIN LAKE</t>
  </si>
  <si>
    <t>2603   HOT SPRINGS</t>
  </si>
  <si>
    <t>2604   JESSIEVILLE</t>
  </si>
  <si>
    <t>2605   LAKE HAMILTON</t>
  </si>
  <si>
    <t>2606   LAKESIDE (GARLAND)</t>
  </si>
  <si>
    <t>2607   MOUNTAIN PINE</t>
  </si>
  <si>
    <t>2703   POYEN</t>
  </si>
  <si>
    <t>2705   SHERIDAN</t>
  </si>
  <si>
    <t>2803   MARMADUKE</t>
  </si>
  <si>
    <t>2807   GREENE COUNTY TECHNICAL</t>
  </si>
  <si>
    <t>2808   PARAGOULD</t>
  </si>
  <si>
    <t>2901   BLEVINS</t>
  </si>
  <si>
    <t>2903   HOPE</t>
  </si>
  <si>
    <t>2906   SPRING HILL</t>
  </si>
  <si>
    <t>3001   BISMARCK</t>
  </si>
  <si>
    <t>3002   GLEN ROSE</t>
  </si>
  <si>
    <t>3003   MAGNET COVE</t>
  </si>
  <si>
    <t>3004   MALVERN</t>
  </si>
  <si>
    <t>3005   OUACHITA</t>
  </si>
  <si>
    <t>3102   DIERKS</t>
  </si>
  <si>
    <t>3104   MINERAL SPRINGS</t>
  </si>
  <si>
    <t>3105   NASHVILLE</t>
  </si>
  <si>
    <t>3201   BATESVILLE</t>
  </si>
  <si>
    <t>3209   SOUTHSIDE (INDEPENDENCE COUNTY)</t>
  </si>
  <si>
    <t>3211   MIDLAND</t>
  </si>
  <si>
    <t>3212   CEDAR RIDGE</t>
  </si>
  <si>
    <t>3301   CALICO ROCK</t>
  </si>
  <si>
    <t>3302   MELBOURNE</t>
  </si>
  <si>
    <t>3306   IZARD COUNTY CONSOLIDATED</t>
  </si>
  <si>
    <t>3403   NEWPORT</t>
  </si>
  <si>
    <t>3405   JACKSON COUNTY</t>
  </si>
  <si>
    <t>3505   PINE BLUFF</t>
  </si>
  <si>
    <t>3509   WATSON CHAPEL</t>
  </si>
  <si>
    <t>3510   WHITE HALL</t>
  </si>
  <si>
    <t>3544    FRIENDSHIP ASPIRE ACADEMIES OF AR (PB)</t>
  </si>
  <si>
    <t>3545   FRIENDSHIP ASPIRE ACADEMIES OF AR (SEPB)</t>
  </si>
  <si>
    <t>3599   ARKANSAS CORRECTIONAL SCHOOL</t>
  </si>
  <si>
    <t>3601   CLARKSVILLE</t>
  </si>
  <si>
    <t>3604   LAMAR</t>
  </si>
  <si>
    <t>3606   WESTSIDE (JOHNSON COUNTY)</t>
  </si>
  <si>
    <t>3704   LAFAYETTE COUNTY</t>
  </si>
  <si>
    <t>3804   HOXIE</t>
  </si>
  <si>
    <t>3806   SLOAN-HENDRIX</t>
  </si>
  <si>
    <t>3809   HILLCREST</t>
  </si>
  <si>
    <t>3810  LAWRENCE COUNTY</t>
  </si>
  <si>
    <t>3840   IMBODEN CHARTER</t>
  </si>
  <si>
    <t>3904   LEE COUNTY</t>
  </si>
  <si>
    <t>4003   STAR CITY</t>
  </si>
  <si>
    <t>4101   ASHDOWN</t>
  </si>
  <si>
    <t>4102   FOREMAN</t>
  </si>
  <si>
    <t>4201   BOONEVILLE</t>
  </si>
  <si>
    <t>4202   MAGAZINE</t>
  </si>
  <si>
    <t>4203   PARIS</t>
  </si>
  <si>
    <t>4204   SCRANTON</t>
  </si>
  <si>
    <t>4301   LONOKE</t>
  </si>
  <si>
    <t>4302   ENGLAND</t>
  </si>
  <si>
    <t>4303   CARLISLE</t>
  </si>
  <si>
    <t>4304   CABOT</t>
  </si>
  <si>
    <t>4401   HUNTSVILLE</t>
  </si>
  <si>
    <t>4501   FLIPPIN</t>
  </si>
  <si>
    <t>4502   YELLVILLE-SUMMIT</t>
  </si>
  <si>
    <t>4602   GENOA CENTRAL</t>
  </si>
  <si>
    <t>4603   FOUKE</t>
  </si>
  <si>
    <t>4605   TEXARKANA</t>
  </si>
  <si>
    <t>4701   ARMOREL</t>
  </si>
  <si>
    <t>4702   BLYTHVILLE</t>
  </si>
  <si>
    <t>4706   RIVERCREST</t>
  </si>
  <si>
    <t>4708   GOSNELL</t>
  </si>
  <si>
    <t>4712   MANILA</t>
  </si>
  <si>
    <t>4713   OSCEOLA</t>
  </si>
  <si>
    <t>4801   BRINKLEY</t>
  </si>
  <si>
    <t>4802   CLARENDON</t>
  </si>
  <si>
    <t>4901   CADDO HILLS</t>
  </si>
  <si>
    <t>4902   MOUNT IDA</t>
  </si>
  <si>
    <t>5006   PRESCOTT</t>
  </si>
  <si>
    <t>5008   NEVADA</t>
  </si>
  <si>
    <t>5102   JASPER</t>
  </si>
  <si>
    <t>5106   DEER-MT. JUDEA</t>
  </si>
  <si>
    <t>5201   BEARDEN</t>
  </si>
  <si>
    <t>5204   CAMDEN FAIRVIEW</t>
  </si>
  <si>
    <t>5205   HARMONY GROVE (OUACHITA COUNTY)</t>
  </si>
  <si>
    <t>5301   EAST END</t>
  </si>
  <si>
    <t>5303   PERRYVILLE</t>
  </si>
  <si>
    <t>5401   BARTON-LEXA</t>
  </si>
  <si>
    <t>5403   HELENA-WEST HELENA</t>
  </si>
  <si>
    <t>5404   MARVELL-ELAINE</t>
  </si>
  <si>
    <t>5440   KIPP DELTA COLLEGE PREP</t>
  </si>
  <si>
    <t>5502   CENTERPOINT</t>
  </si>
  <si>
    <t>5503   KIRBY</t>
  </si>
  <si>
    <t>5504   SOUTH PIKE COUNTY</t>
  </si>
  <si>
    <t>5602   HARRISBURG</t>
  </si>
  <si>
    <t>5604   MARKED TREE</t>
  </si>
  <si>
    <t>5605   TRUMANN</t>
  </si>
  <si>
    <t>5608   EAST POINSETT CO.</t>
  </si>
  <si>
    <t>5703   MENA</t>
  </si>
  <si>
    <t>5706   OUACHITA RIVER</t>
  </si>
  <si>
    <t>5707   COSSATOT RIVER</t>
  </si>
  <si>
    <t>5801   ATKINS</t>
  </si>
  <si>
    <t>5802   DOVER</t>
  </si>
  <si>
    <t>5803   HECTOR</t>
  </si>
  <si>
    <t>5804   POTTSVILLE</t>
  </si>
  <si>
    <t>5805   RUSSELLVILLE</t>
  </si>
  <si>
    <t>5901   DES ARC</t>
  </si>
  <si>
    <t>5903   HAZEN</t>
  </si>
  <si>
    <t>6001   LITTLE ROCK</t>
  </si>
  <si>
    <t>6002   NORTH LITTLE ROCK</t>
  </si>
  <si>
    <t>6003   PULAKSI COUNTY SPECIAL</t>
  </si>
  <si>
    <t>6004   JACKSONVILLE NORTH PULASKI</t>
  </si>
  <si>
    <t>6040   ACADEMICS PLUS</t>
  </si>
  <si>
    <t>6041   LISA ACADEMY</t>
  </si>
  <si>
    <t>6043   ARKANSAS VIRTUAL ACADEMY</t>
  </si>
  <si>
    <t>6047   ESTEM  PUBLIC CHARTER SCHOOL</t>
  </si>
  <si>
    <t>6050   AR LIGHTHOUSE ACADEMIES</t>
  </si>
  <si>
    <t>6052   GRADUATE ARKANSAS, INC.</t>
  </si>
  <si>
    <t>6053   PREMIER HIGH SCHOOL OF LITTLE ROCK</t>
  </si>
  <si>
    <t>6055   EXALT ACADEMY OF SOUTHWEST LITTLE ROCK</t>
  </si>
  <si>
    <t>6060   SCHOLARMADE ACHIEVEMENT PLACE OF ARKANSAS</t>
  </si>
  <si>
    <t>6061   FRIENDSHIP ASPIRE ACADEMIES OF AR (LR)</t>
  </si>
  <si>
    <t>6062   PREMIER HIGH SCHOOL OF NORTH LITTLE ROCK</t>
  </si>
  <si>
    <t>6063   WESTWIND SCHOOL FOR PERFORMING ARTS</t>
  </si>
  <si>
    <t>6091   AR SCHOOL FOR THE BLIND</t>
  </si>
  <si>
    <t>6092   AR SCHOOL FOR THE DEAF</t>
  </si>
  <si>
    <t>6094   DIVISION OF YOUTH SERVICES</t>
  </si>
  <si>
    <t>6102   MAYNARD</t>
  </si>
  <si>
    <t>6103   POCAHONTAS</t>
  </si>
  <si>
    <t>6201   FORREST CITY</t>
  </si>
  <si>
    <t>6205   PALESTINE-WHEATLEY</t>
  </si>
  <si>
    <t>6301   BAUXITE</t>
  </si>
  <si>
    <t>6302   BENTON</t>
  </si>
  <si>
    <t>6303   BRYANT</t>
  </si>
  <si>
    <t>6304  HARMONY GROVE (SALINE COUNTY)</t>
  </si>
  <si>
    <t>6401   WALDRON</t>
  </si>
  <si>
    <t>6502   SEARCY COUNTY</t>
  </si>
  <si>
    <t>6505   OZARK MOUNTAIN</t>
  </si>
  <si>
    <t>6601   FORT SMITH</t>
  </si>
  <si>
    <t>6602   GREENWOOD</t>
  </si>
  <si>
    <t>6603   HACKETT</t>
  </si>
  <si>
    <t>6605   LAVACA</t>
  </si>
  <si>
    <t>6606   MANSFIELD</t>
  </si>
  <si>
    <t>6640   FUTURE SCHOOL OF FORT SMITH</t>
  </si>
  <si>
    <t>6701   DEQUEEN</t>
  </si>
  <si>
    <t>6703   HORATIO</t>
  </si>
  <si>
    <t>6802   CAVE CITY</t>
  </si>
  <si>
    <t>6804   HIGHLAND</t>
  </si>
  <si>
    <t>6901   MOUNTAIN VIEW</t>
  </si>
  <si>
    <t>7001   EL DORADO</t>
  </si>
  <si>
    <t>7003   JUNCTION CITY</t>
  </si>
  <si>
    <t>7007   PARKERS CHAPEL</t>
  </si>
  <si>
    <t>7008   SMACKOVER NORPHLET</t>
  </si>
  <si>
    <t>7009   STRONG-HUTTIG</t>
  </si>
  <si>
    <t>7102   CLINTON</t>
  </si>
  <si>
    <t>7104   SHIRLEY</t>
  </si>
  <si>
    <t>7105   SOUTH SIDE (VAN BUREN COUNTY)</t>
  </si>
  <si>
    <t>7201   ELKINS</t>
  </si>
  <si>
    <t>7202   FARMINGTON</t>
  </si>
  <si>
    <t>7203   FAYETTEVILLE</t>
  </si>
  <si>
    <t>7204   GREENLAND</t>
  </si>
  <si>
    <t>7205   LINCOLN</t>
  </si>
  <si>
    <t>7206   PRARIE GROVE</t>
  </si>
  <si>
    <t>7207   SPRINGDALE</t>
  </si>
  <si>
    <t>7208   WEST FORK</t>
  </si>
  <si>
    <t>7240   HAAS HALL ACADEMY - FAYETTEVILLE</t>
  </si>
  <si>
    <t>7242   PREMIER HIGH SCHOOL OF SPRINGDALE</t>
  </si>
  <si>
    <t>7301   BALD KNOB</t>
  </si>
  <si>
    <t>7303   BRADFORD</t>
  </si>
  <si>
    <t>7302   BEEBE</t>
  </si>
  <si>
    <t>7304   WHITE COUNTY CENTRAL</t>
  </si>
  <si>
    <t>7307   RIVERVIEW</t>
  </si>
  <si>
    <t>7309   PANGBURN</t>
  </si>
  <si>
    <t>7310   ROSE BUD</t>
  </si>
  <si>
    <t>7311   SEARCY</t>
  </si>
  <si>
    <t>7401   AUGUSTA</t>
  </si>
  <si>
    <t>7403   MCCRORY</t>
  </si>
  <si>
    <t>7503   DANVILLE</t>
  </si>
  <si>
    <t>7504   DARDANELLE</t>
  </si>
  <si>
    <t>7509   WESTERN YELL CO.</t>
  </si>
  <si>
    <t>7510   TWO RIVERS</t>
  </si>
  <si>
    <t>LEA/District2</t>
  </si>
  <si>
    <t>4702   BLYTHEVILLE</t>
  </si>
  <si>
    <t>6702 Budget Total</t>
  </si>
  <si>
    <t>6710 Budget Total</t>
  </si>
  <si>
    <t>6703 Budget Total</t>
  </si>
  <si>
    <t>6704 Budget Total</t>
  </si>
  <si>
    <t>2260 Budget Total</t>
  </si>
  <si>
    <t>2262 Budget Total</t>
  </si>
  <si>
    <t>Arkansas Department of Education</t>
  </si>
  <si>
    <t>Division of Elementary and Secondary Education</t>
  </si>
  <si>
    <t>Please verify the following budget and expenditure items.  Have you….?</t>
  </si>
  <si>
    <t>6702: IDEA Part B Section 611: School Age</t>
  </si>
  <si>
    <t>District:</t>
  </si>
  <si>
    <t xml:space="preserve"> CCEIS Required/Not Required </t>
  </si>
  <si>
    <t>Budget Total</t>
  </si>
  <si>
    <t>6703: IDEA Part B ARP: School Age</t>
  </si>
  <si>
    <t>6704: IDEA Part B ARP: Early Childhood</t>
  </si>
  <si>
    <t>6710: IDEA Part B Section 619: Early Childhood</t>
  </si>
  <si>
    <t>2260: State Preschool</t>
  </si>
  <si>
    <t>FY2022-23 Final Allocations</t>
  </si>
  <si>
    <t>State &amp; Local</t>
  </si>
  <si>
    <t>Special Education Finance</t>
  </si>
  <si>
    <t>2262: State EIDT Preschool</t>
  </si>
  <si>
    <t>9999   SAMPLE DISTRICT</t>
  </si>
  <si>
    <t>R2D2XYZ3M</t>
  </si>
  <si>
    <t>CCEIS Total</t>
  </si>
  <si>
    <t>Required CCEIS Carryover (267)</t>
  </si>
  <si>
    <t>Required CCEIS Current FY (269)</t>
  </si>
  <si>
    <t>Required PSPS Carryover (266)</t>
  </si>
  <si>
    <t>Required PSPS Current FY (268)</t>
  </si>
  <si>
    <t xml:space="preserve"> CCEIS                  Required/Not Required </t>
  </si>
  <si>
    <t>PSPS Total</t>
  </si>
  <si>
    <t>Private School Proportionate Share Total</t>
  </si>
  <si>
    <t>MOE 2021/2022 AFR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</si>
</sst>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282829"/>
      <name val="Segoe U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/>
  </cellStyleXfs>
  <cellXfs count="68">
    <xf numFmtId="0" fontId="0" fillId="0" borderId="0" xfId="0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3" fontId="0" fillId="2" borderId="0" xfId="0" applyNumberFormat="1" applyFill="1"/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1" xfId="0" applyNumberFormat="1" applyBorder="1" applyAlignment="1">
      <alignment horizontal="right" wrapText="1"/>
    </xf>
    <xf numFmtId="43" fontId="1" fillId="0" borderId="1" xfId="0" applyNumberFormat="1" applyFont="1" applyBorder="1" applyAlignment="1">
      <alignment horizontal="right"/>
    </xf>
    <xf numFmtId="43" fontId="0" fillId="0" borderId="3" xfId="0" applyNumberFormat="1" applyBorder="1" applyAlignment="1">
      <alignment horizontal="right" wrapText="1"/>
    </xf>
    <xf numFmtId="43" fontId="0" fillId="2" borderId="0" xfId="0" applyNumberFormat="1" applyFill="1" applyAlignment="1">
      <alignment horizontal="right"/>
    </xf>
    <xf numFmtId="43" fontId="0" fillId="0" borderId="2" xfId="0" applyNumberForma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9" fillId="0" borderId="0" xfId="2" applyFont="1" applyFill="1" applyAlignment="1" applyProtection="1">
      <alignment horizontal="center"/>
    </xf>
    <xf numFmtId="0" fontId="6" fillId="0" borderId="1" xfId="0" applyFont="1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43" fontId="0" fillId="0" borderId="9" xfId="0" applyNumberFormat="1" applyBorder="1" applyAlignment="1">
      <alignment wrapText="1"/>
    </xf>
    <xf numFmtId="43" fontId="0" fillId="0" borderId="5" xfId="0" applyNumberFormat="1" applyBorder="1" applyAlignment="1">
      <alignment wrapText="1"/>
    </xf>
    <xf numFmtId="0" fontId="11" fillId="5" borderId="0" xfId="0" applyFont="1" applyFill="1"/>
    <xf numFmtId="0" fontId="11" fillId="0" borderId="0" xfId="0" applyFont="1"/>
    <xf numFmtId="44" fontId="2" fillId="0" borderId="0" xfId="0" applyNumberFormat="1" applyFont="1"/>
    <xf numFmtId="0" fontId="0" fillId="0" borderId="0" xfId="0" applyAlignment="1">
      <alignment wrapText="1"/>
    </xf>
    <xf numFmtId="0" fontId="12" fillId="0" borderId="0" xfId="0" applyFont="1"/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43" fontId="6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2" xfId="0" quotePrefix="1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43" fontId="14" fillId="3" borderId="8" xfId="0" applyNumberFormat="1" applyFont="1" applyFill="1" applyBorder="1" applyAlignment="1">
      <alignment horizontal="center" vertical="center" wrapText="1"/>
    </xf>
    <xf numFmtId="43" fontId="14" fillId="3" borderId="11" xfId="0" applyNumberFormat="1" applyFont="1" applyFill="1" applyBorder="1" applyAlignment="1">
      <alignment wrapText="1"/>
    </xf>
    <xf numFmtId="43" fontId="14" fillId="3" borderId="7" xfId="0" applyNumberFormat="1" applyFont="1" applyFill="1" applyBorder="1" applyAlignment="1">
      <alignment horizontal="center" vertical="center" wrapText="1"/>
    </xf>
    <xf numFmtId="43" fontId="14" fillId="3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43" fontId="0" fillId="0" borderId="1" xfId="0" applyNumberFormat="1" applyBorder="1"/>
    <xf numFmtId="43" fontId="0" fillId="0" borderId="5" xfId="1" applyFont="1" applyBorder="1"/>
    <xf numFmtId="43" fontId="0" fillId="0" borderId="5" xfId="1" applyFont="1" applyFill="1" applyBorder="1"/>
    <xf numFmtId="43" fontId="8" fillId="0" borderId="5" xfId="1" applyFont="1" applyFill="1" applyBorder="1"/>
    <xf numFmtId="43" fontId="0" fillId="0" borderId="1" xfId="1" applyFont="1" applyBorder="1"/>
    <xf numFmtId="43" fontId="0" fillId="0" borderId="0" xfId="0" applyNumberFormat="1"/>
    <xf numFmtId="0" fontId="12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3" fontId="2" fillId="0" borderId="4" xfId="0" applyNumberFormat="1" applyFont="1" applyBorder="1" applyAlignment="1">
      <alignment horizontal="right"/>
    </xf>
    <xf numFmtId="43" fontId="2" fillId="0" borderId="5" xfId="0" applyNumberFormat="1" applyFont="1" applyBorder="1" applyAlignment="1">
      <alignment horizontal="right"/>
    </xf>
    <xf numFmtId="0" fontId="13" fillId="4" borderId="0" xfId="0" applyFont="1" applyFill="1" applyAlignment="1">
      <alignment horizontal="center"/>
    </xf>
    <xf numFmtId="43" fontId="2" fillId="0" borderId="4" xfId="0" applyNumberFormat="1" applyFont="1" applyBorder="1"/>
    <xf numFmtId="43" fontId="2" fillId="0" borderId="5" xfId="0" applyNumberFormat="1" applyFont="1" applyBorder="1"/>
  </cellXfs>
  <cellStyles count="4">
    <cellStyle name="Comma" xfId="1" builtinId="3"/>
    <cellStyle name="Hyperlink" xfId="2" builtinId="8"/>
    <cellStyle name="Normal" xfId="0" builtinId="0"/>
    <cellStyle name="Normal 2" xfId="3" xr:uid="{420EB723-2504-4A4A-A309-EDF90DA222FE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2"/>
      </font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</border>
    </dxf>
    <dxf>
      <border outline="0"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95250</xdr:rowOff>
        </xdr:from>
        <xdr:to>
          <xdr:col>5</xdr:col>
          <xdr:colOff>19050</xdr:colOff>
          <xdr:row>10</xdr:row>
          <xdr:rowOff>171450</xdr:rowOff>
        </xdr:to>
        <xdr:sp macro="" textlink="">
          <xdr:nvSpPr>
            <xdr:cNvPr id="1039" name="CheckBox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133350</xdr:rowOff>
        </xdr:from>
        <xdr:to>
          <xdr:col>5</xdr:col>
          <xdr:colOff>447675</xdr:colOff>
          <xdr:row>12</xdr:row>
          <xdr:rowOff>19050</xdr:rowOff>
        </xdr:to>
        <xdr:sp macro="" textlink="">
          <xdr:nvSpPr>
            <xdr:cNvPr id="1040" name="CheckBox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180975</xdr:rowOff>
        </xdr:from>
        <xdr:to>
          <xdr:col>6</xdr:col>
          <xdr:colOff>314325</xdr:colOff>
          <xdr:row>13</xdr:row>
          <xdr:rowOff>66675</xdr:rowOff>
        </xdr:to>
        <xdr:sp macro="" textlink="">
          <xdr:nvSpPr>
            <xdr:cNvPr id="1042" name="CheckBox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19050</xdr:rowOff>
        </xdr:from>
        <xdr:to>
          <xdr:col>3</xdr:col>
          <xdr:colOff>466725</xdr:colOff>
          <xdr:row>14</xdr:row>
          <xdr:rowOff>95250</xdr:rowOff>
        </xdr:to>
        <xdr:sp macro="" textlink="">
          <xdr:nvSpPr>
            <xdr:cNvPr id="1044" name="CheckBox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47625</xdr:rowOff>
        </xdr:from>
        <xdr:to>
          <xdr:col>9</xdr:col>
          <xdr:colOff>104775</xdr:colOff>
          <xdr:row>15</xdr:row>
          <xdr:rowOff>123825</xdr:rowOff>
        </xdr:to>
        <xdr:sp macro="" textlink="">
          <xdr:nvSpPr>
            <xdr:cNvPr id="1046" name="CheckBox5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95250</xdr:rowOff>
        </xdr:from>
        <xdr:to>
          <xdr:col>8</xdr:col>
          <xdr:colOff>314325</xdr:colOff>
          <xdr:row>16</xdr:row>
          <xdr:rowOff>171450</xdr:rowOff>
        </xdr:to>
        <xdr:sp macro="" textlink="">
          <xdr:nvSpPr>
            <xdr:cNvPr id="1047" name="CheckBox6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133350</xdr:rowOff>
        </xdr:from>
        <xdr:to>
          <xdr:col>8</xdr:col>
          <xdr:colOff>200025</xdr:colOff>
          <xdr:row>18</xdr:row>
          <xdr:rowOff>19050</xdr:rowOff>
        </xdr:to>
        <xdr:sp macro="" textlink="">
          <xdr:nvSpPr>
            <xdr:cNvPr id="1048" name="CheckBox7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8D6B40-13CA-427D-8DF7-BFAADD08F9EA}" name="FinalAllocation" displayName="FinalAllocation" ref="A1:Q263" totalsRowShown="0" headerRowDxfId="19" headerRowBorderDxfId="18" tableBorderDxfId="17">
  <autoFilter ref="A1:Q263" xr:uid="{EA1D3824-DC97-4AB2-8947-6DE60672C1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32C2D06-A792-4B69-920E-7B544597FDA2}" name="LEA/District" dataDxfId="16"/>
    <tableColumn id="2" xr3:uid="{72737F48-7C65-4AEA-99E3-7C463E682273}" name="UEI" dataDxfId="15"/>
    <tableColumn id="10" xr3:uid="{01AB98B6-F610-440A-A220-E41CCA2C8DF8}" name="MOE 2021/2022 AFR" dataDxfId="14"/>
    <tableColumn id="3" xr3:uid="{02C06266-4F65-4145-BE8F-18E6A3C544E9}" name="Required CCEIS Carryover (267)" dataDxfId="13"/>
    <tableColumn id="18" xr3:uid="{F5954F76-C0FF-4EDE-9A23-4BF819B2A7A0}" name="Required CCEIS Current FY (269)" dataDxfId="12"/>
    <tableColumn id="14" xr3:uid="{B6DE6DF9-18E5-422E-99BA-B4E8A9424577}" name=" CCEIS Required/Not Required " dataDxfId="11">
      <calculatedColumnFormula>IF(G2=0,"Not Required","Required")</calculatedColumnFormula>
    </tableColumn>
    <tableColumn id="9" xr3:uid="{90A1C0C7-9BBE-424A-999A-1FFA793185DA}" name="CCEIS Total" dataDxfId="10"/>
    <tableColumn id="16" xr3:uid="{FDFA95DD-CB3A-4F2F-AAD0-C6F1023FA579}" name="Required PSPS Carryover (266)" dataDxfId="9"/>
    <tableColumn id="4" xr3:uid="{AEB736E4-C27E-46E8-AA94-592D35A672F2}" name="Required PSPS Current FY (268)" dataDxfId="8"/>
    <tableColumn id="20" xr3:uid="{02D321BB-0DD5-4311-9C36-F6BE029E6B78}" name="PSPS Total" dataDxfId="7">
      <calculatedColumnFormula>FinalAllocation[[#This Row],[Required PSPS Carryover (266)]]+FinalAllocation[[#This Row],[Required PSPS Current FY (268)]]</calculatedColumnFormula>
    </tableColumn>
    <tableColumn id="7" xr3:uid="{C387AC94-FB5F-46E8-B5C0-3CFAB9DEEDEB}" name="6702 Budget Total" dataDxfId="6" dataCellStyle="Comma"/>
    <tableColumn id="5" xr3:uid="{D67F83FB-3FE3-4311-AC66-CF3B268EF74B}" name="6703 Budget Total" dataDxfId="5"/>
    <tableColumn id="8" xr3:uid="{0E03617F-ADCC-4B32-A736-B7190FFC9F18}" name="6710 Budget Total" dataDxfId="4" dataCellStyle="Comma"/>
    <tableColumn id="6" xr3:uid="{C3FC8D38-ADA9-4978-B39F-F6D7CBBF5B81}" name="6704 Budget Total" dataDxfId="3" dataCellStyle="Comma"/>
    <tableColumn id="11" xr3:uid="{CE0AA6EF-2E00-4989-B776-AC42A366B57E}" name="2260 Budget Total" dataDxfId="2"/>
    <tableColumn id="12" xr3:uid="{8EE1C0B6-AA7B-432D-9BE2-473ACDDC63CE}" name="2262 Budget Total" dataDxfId="1"/>
    <tableColumn id="15" xr3:uid="{DE8F2350-1042-46DF-8AB6-6547366FEEE1}" name="LEA/District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66BD-E338-43C8-A850-FE077F1113FD}">
  <sheetPr codeName="Sheet2">
    <tabColor rgb="FFC00000"/>
  </sheetPr>
  <dimension ref="A1:V264"/>
  <sheetViews>
    <sheetView workbookViewId="0">
      <pane ySplit="1" topLeftCell="A201" activePane="bottomLeft" state="frozen"/>
      <selection pane="bottomLeft" activeCell="E241" sqref="E241"/>
    </sheetView>
  </sheetViews>
  <sheetFormatPr defaultRowHeight="15" x14ac:dyDescent="0.25"/>
  <cols>
    <col min="1" max="1" width="56.42578125" bestFit="1" customWidth="1"/>
    <col min="2" max="2" width="18.85546875" customWidth="1"/>
    <col min="3" max="3" width="19.28515625" style="25" customWidth="1"/>
    <col min="4" max="4" width="17.140625" customWidth="1"/>
    <col min="5" max="6" width="15.7109375" style="25" customWidth="1"/>
    <col min="7" max="7" width="17.140625" style="25" customWidth="1"/>
    <col min="8" max="16" width="15.7109375" style="25" customWidth="1"/>
    <col min="17" max="17" width="57.5703125" style="25" bestFit="1" customWidth="1"/>
    <col min="18" max="19" width="57.5703125" bestFit="1" customWidth="1"/>
    <col min="20" max="20" width="29.28515625" customWidth="1"/>
    <col min="21" max="21" width="19.42578125" customWidth="1"/>
    <col min="22" max="22" width="57.5703125" style="15" bestFit="1" customWidth="1"/>
  </cols>
  <sheetData>
    <row r="1" spans="1:22" s="16" customFormat="1" ht="45" x14ac:dyDescent="0.25">
      <c r="A1" s="14" t="s">
        <v>260</v>
      </c>
      <c r="B1" s="7" t="s">
        <v>0</v>
      </c>
      <c r="C1" s="21" t="s">
        <v>555</v>
      </c>
      <c r="D1" s="21" t="s">
        <v>548</v>
      </c>
      <c r="E1" s="21" t="s">
        <v>549</v>
      </c>
      <c r="F1" s="32" t="s">
        <v>535</v>
      </c>
      <c r="G1" s="21" t="s">
        <v>547</v>
      </c>
      <c r="H1" s="21" t="s">
        <v>550</v>
      </c>
      <c r="I1" s="21" t="s">
        <v>551</v>
      </c>
      <c r="J1" s="21" t="s">
        <v>553</v>
      </c>
      <c r="K1" s="21" t="s">
        <v>524</v>
      </c>
      <c r="L1" s="21" t="s">
        <v>526</v>
      </c>
      <c r="M1" s="21" t="s">
        <v>525</v>
      </c>
      <c r="N1" s="22" t="s">
        <v>527</v>
      </c>
      <c r="O1" s="22" t="s">
        <v>528</v>
      </c>
      <c r="P1" s="23" t="s">
        <v>529</v>
      </c>
      <c r="Q1" s="9" t="s">
        <v>522</v>
      </c>
    </row>
    <row r="2" spans="1:22" ht="15.75" x14ac:dyDescent="0.25">
      <c r="A2" s="12" t="s">
        <v>545</v>
      </c>
      <c r="B2" s="43" t="s">
        <v>546</v>
      </c>
      <c r="C2" s="17">
        <v>1353051.98</v>
      </c>
      <c r="D2" s="24">
        <v>0</v>
      </c>
      <c r="E2" s="24">
        <v>91076.73</v>
      </c>
      <c r="F2" s="33" t="str">
        <f t="shared" ref="F2" si="0">IF(G2=0,"Not Required","Required")</f>
        <v>Required</v>
      </c>
      <c r="G2" s="18">
        <f>FinalAllocation[[#This Row],[Required CCEIS Carryover (267)]]+FinalAllocation[[#This Row],[Required CCEIS Current FY (269)]]</f>
        <v>91076.73</v>
      </c>
      <c r="H2" s="56">
        <v>12667.255016077168</v>
      </c>
      <c r="I2" s="52">
        <v>13978.803063380281</v>
      </c>
      <c r="J2" s="24">
        <f>FinalAllocation[[#This Row],[Required PSPS Carryover (266)]]+FinalAllocation[[#This Row],[Required PSPS Current FY (268)]]</f>
        <v>26646.058079457449</v>
      </c>
      <c r="K2" s="52">
        <v>814911.50000000012</v>
      </c>
      <c r="L2" s="53">
        <v>0</v>
      </c>
      <c r="M2" s="52">
        <v>39474.300000000003</v>
      </c>
      <c r="N2" s="56">
        <v>0</v>
      </c>
      <c r="O2" s="56">
        <v>122197.13</v>
      </c>
      <c r="P2" s="17">
        <v>43388.94</v>
      </c>
      <c r="Q2" s="10" t="s">
        <v>545</v>
      </c>
      <c r="V2"/>
    </row>
    <row r="3" spans="1:22" ht="15.75" x14ac:dyDescent="0.25">
      <c r="A3" s="12" t="s">
        <v>261</v>
      </c>
      <c r="B3" s="1" t="s">
        <v>1</v>
      </c>
      <c r="C3" s="17">
        <v>751501.32</v>
      </c>
      <c r="D3" s="24">
        <v>0</v>
      </c>
      <c r="E3" s="24">
        <v>0</v>
      </c>
      <c r="F3" s="33" t="str">
        <f t="shared" ref="F3:F65" si="1">IF(G3=0,"Not Required","Required")</f>
        <v>Not Required</v>
      </c>
      <c r="G3" s="18">
        <f>FinalAllocation[[#This Row],[Required CCEIS Carryover (267)]]+FinalAllocation[[#This Row],[Required CCEIS Current FY (269)]]</f>
        <v>0</v>
      </c>
      <c r="H3" s="56">
        <v>0</v>
      </c>
      <c r="I3" s="52">
        <v>0</v>
      </c>
      <c r="J3" s="24">
        <f>FinalAllocation[[#This Row],[Required PSPS Carryover (266)]]+FinalAllocation[[#This Row],[Required PSPS Current FY (268)]]</f>
        <v>0</v>
      </c>
      <c r="K3" s="52">
        <v>306771.21999999997</v>
      </c>
      <c r="L3" s="53">
        <v>62907.15</v>
      </c>
      <c r="M3" s="52">
        <v>23784.81</v>
      </c>
      <c r="N3" s="56">
        <v>6591.02</v>
      </c>
      <c r="O3" s="56">
        <v>94270.15</v>
      </c>
      <c r="P3" s="17">
        <v>36461.050000000003</v>
      </c>
      <c r="Q3" s="10" t="s">
        <v>261</v>
      </c>
      <c r="V3"/>
    </row>
    <row r="4" spans="1:22" ht="15.75" x14ac:dyDescent="0.25">
      <c r="A4" s="12" t="s">
        <v>262</v>
      </c>
      <c r="B4" s="1" t="s">
        <v>2</v>
      </c>
      <c r="C4" s="17">
        <v>966081.43</v>
      </c>
      <c r="D4" s="24">
        <v>181.14</v>
      </c>
      <c r="E4" s="24">
        <v>64988.5</v>
      </c>
      <c r="F4" s="33" t="str">
        <f t="shared" si="1"/>
        <v>Required</v>
      </c>
      <c r="G4" s="18">
        <f>FinalAllocation[[#This Row],[Required CCEIS Carryover (267)]]+FinalAllocation[[#This Row],[Required CCEIS Current FY (269)]]</f>
        <v>65169.64</v>
      </c>
      <c r="H4" s="56">
        <v>3078.4696363636358</v>
      </c>
      <c r="I4" s="52">
        <v>10732.0875142315</v>
      </c>
      <c r="J4" s="24">
        <f>FinalAllocation[[#This Row],[Required PSPS Carryover (266)]]+FinalAllocation[[#This Row],[Required PSPS Current FY (268)]]</f>
        <v>13810.557150595136</v>
      </c>
      <c r="K4" s="52">
        <v>463610.08999999997</v>
      </c>
      <c r="L4" s="53">
        <v>71626.13</v>
      </c>
      <c r="M4" s="52">
        <v>20983.66</v>
      </c>
      <c r="N4" s="56">
        <v>13.52</v>
      </c>
      <c r="O4" s="56">
        <v>63875.799999999996</v>
      </c>
      <c r="P4" s="17">
        <v>22680.58</v>
      </c>
      <c r="Q4" s="10" t="s">
        <v>262</v>
      </c>
      <c r="V4"/>
    </row>
    <row r="5" spans="1:22" ht="15.75" x14ac:dyDescent="0.25">
      <c r="A5" s="12" t="s">
        <v>263</v>
      </c>
      <c r="B5" s="1" t="s">
        <v>3</v>
      </c>
      <c r="C5" s="17">
        <v>817302.4</v>
      </c>
      <c r="D5" s="24">
        <v>0</v>
      </c>
      <c r="E5" s="24">
        <v>0</v>
      </c>
      <c r="F5" s="33" t="str">
        <f t="shared" si="1"/>
        <v>Not Required</v>
      </c>
      <c r="G5" s="18">
        <f>FinalAllocation[[#This Row],[Required CCEIS Carryover (267)]]+FinalAllocation[[#This Row],[Required CCEIS Current FY (269)]]</f>
        <v>0</v>
      </c>
      <c r="H5" s="56">
        <v>5578.4515384615388</v>
      </c>
      <c r="I5" s="52">
        <v>8987.1718032786885</v>
      </c>
      <c r="J5" s="24">
        <f>FinalAllocation[[#This Row],[Required PSPS Carryover (266)]]+FinalAllocation[[#This Row],[Required PSPS Current FY (268)]]</f>
        <v>14565.623341740227</v>
      </c>
      <c r="K5" s="52">
        <v>520052.39</v>
      </c>
      <c r="L5" s="53">
        <v>3869.22</v>
      </c>
      <c r="M5" s="52">
        <v>31812.17</v>
      </c>
      <c r="N5" s="56">
        <v>0</v>
      </c>
      <c r="O5" s="56">
        <v>130528.75</v>
      </c>
      <c r="P5" s="17">
        <v>46347.28</v>
      </c>
      <c r="Q5" s="10" t="s">
        <v>263</v>
      </c>
      <c r="V5"/>
    </row>
    <row r="6" spans="1:22" ht="15.75" x14ac:dyDescent="0.25">
      <c r="A6" s="12" t="s">
        <v>264</v>
      </c>
      <c r="B6" s="2" t="s">
        <v>4</v>
      </c>
      <c r="C6" s="17">
        <v>747911.61</v>
      </c>
      <c r="D6" s="24">
        <v>0</v>
      </c>
      <c r="E6" s="24">
        <v>0</v>
      </c>
      <c r="F6" s="33" t="str">
        <f t="shared" si="1"/>
        <v>Not Required</v>
      </c>
      <c r="G6" s="18">
        <f>FinalAllocation[[#This Row],[Required CCEIS Carryover (267)]]+FinalAllocation[[#This Row],[Required CCEIS Current FY (269)]]</f>
        <v>0</v>
      </c>
      <c r="H6" s="56">
        <v>0</v>
      </c>
      <c r="I6" s="52">
        <v>0</v>
      </c>
      <c r="J6" s="24">
        <f>FinalAllocation[[#This Row],[Required PSPS Carryover (266)]]+FinalAllocation[[#This Row],[Required PSPS Current FY (268)]]</f>
        <v>0</v>
      </c>
      <c r="K6" s="52">
        <v>547505.27</v>
      </c>
      <c r="L6" s="53">
        <v>50661.03</v>
      </c>
      <c r="M6" s="52">
        <v>24722.16</v>
      </c>
      <c r="N6" s="56">
        <v>0</v>
      </c>
      <c r="O6" s="56">
        <v>133305.96</v>
      </c>
      <c r="P6" s="17">
        <v>47333.39</v>
      </c>
      <c r="Q6" s="10" t="s">
        <v>264</v>
      </c>
      <c r="V6"/>
    </row>
    <row r="7" spans="1:22" ht="15.75" x14ac:dyDescent="0.25">
      <c r="A7" s="12" t="s">
        <v>265</v>
      </c>
      <c r="B7" s="1" t="s">
        <v>5</v>
      </c>
      <c r="C7" s="17">
        <v>412288.9</v>
      </c>
      <c r="D7" s="24">
        <v>0</v>
      </c>
      <c r="E7" s="24">
        <v>0</v>
      </c>
      <c r="F7" s="33" t="str">
        <f t="shared" si="1"/>
        <v>Not Required</v>
      </c>
      <c r="G7" s="18">
        <f>FinalAllocation[[#This Row],[Required CCEIS Carryover (267)]]+FinalAllocation[[#This Row],[Required CCEIS Current FY (269)]]</f>
        <v>0</v>
      </c>
      <c r="H7" s="56">
        <v>0</v>
      </c>
      <c r="I7" s="52">
        <v>0</v>
      </c>
      <c r="J7" s="24">
        <f>FinalAllocation[[#This Row],[Required PSPS Carryover (266)]]+FinalAllocation[[#This Row],[Required PSPS Current FY (268)]]</f>
        <v>0</v>
      </c>
      <c r="K7" s="52">
        <v>186543.73</v>
      </c>
      <c r="L7" s="53">
        <v>31080.74</v>
      </c>
      <c r="M7" s="52">
        <v>8826.4499999999989</v>
      </c>
      <c r="N7" s="56">
        <v>0</v>
      </c>
      <c r="O7" s="56">
        <v>23635.489999999998</v>
      </c>
      <c r="P7" s="17">
        <v>8392.33</v>
      </c>
      <c r="Q7" s="10" t="s">
        <v>265</v>
      </c>
      <c r="V7"/>
    </row>
    <row r="8" spans="1:22" ht="15.75" x14ac:dyDescent="0.25">
      <c r="A8" s="12" t="s">
        <v>266</v>
      </c>
      <c r="B8" s="1" t="s">
        <v>6</v>
      </c>
      <c r="C8" s="17">
        <v>3121378.09</v>
      </c>
      <c r="D8" s="24">
        <v>0</v>
      </c>
      <c r="E8" s="24">
        <v>0</v>
      </c>
      <c r="F8" s="33" t="str">
        <f t="shared" si="1"/>
        <v>Not Required</v>
      </c>
      <c r="G8" s="18">
        <f>FinalAllocation[[#This Row],[Required CCEIS Carryover (267)]]+FinalAllocation[[#This Row],[Required CCEIS Current FY (269)]]</f>
        <v>0</v>
      </c>
      <c r="H8" s="56">
        <v>4041.4514760147595</v>
      </c>
      <c r="I8" s="52">
        <v>6522.5304159132002</v>
      </c>
      <c r="J8" s="24">
        <f>FinalAllocation[[#This Row],[Required PSPS Carryover (266)]]+FinalAllocation[[#This Row],[Required PSPS Current FY (268)]]</f>
        <v>10563.981891927961</v>
      </c>
      <c r="K8" s="52">
        <v>940388.21000000008</v>
      </c>
      <c r="L8" s="53">
        <v>106056.72</v>
      </c>
      <c r="M8" s="52">
        <v>40321.910000000003</v>
      </c>
      <c r="N8" s="56">
        <v>0</v>
      </c>
      <c r="O8" s="56">
        <v>120808.53</v>
      </c>
      <c r="P8" s="17">
        <v>42895.88</v>
      </c>
      <c r="Q8" s="10" t="s">
        <v>266</v>
      </c>
      <c r="V8"/>
    </row>
    <row r="9" spans="1:22" ht="15.75" x14ac:dyDescent="0.25">
      <c r="A9" s="12" t="s">
        <v>267</v>
      </c>
      <c r="B9" s="2" t="s">
        <v>7</v>
      </c>
      <c r="C9" s="17">
        <v>366390.03</v>
      </c>
      <c r="D9" s="24">
        <v>0</v>
      </c>
      <c r="E9" s="24">
        <v>0</v>
      </c>
      <c r="F9" s="33" t="str">
        <f t="shared" si="1"/>
        <v>Not Required</v>
      </c>
      <c r="G9" s="18">
        <f>FinalAllocation[[#This Row],[Required CCEIS Carryover (267)]]+FinalAllocation[[#This Row],[Required CCEIS Current FY (269)]]</f>
        <v>0</v>
      </c>
      <c r="H9" s="56">
        <v>0</v>
      </c>
      <c r="I9" s="52">
        <v>6666.3231999999998</v>
      </c>
      <c r="J9" s="24">
        <f>FinalAllocation[[#This Row],[Required PSPS Carryover (266)]]+FinalAllocation[[#This Row],[Required PSPS Current FY (268)]]</f>
        <v>6666.3231999999998</v>
      </c>
      <c r="K9" s="52">
        <v>172423.93</v>
      </c>
      <c r="L9" s="53">
        <v>23996.52</v>
      </c>
      <c r="M9" s="52">
        <v>12665.9</v>
      </c>
      <c r="N9" s="56">
        <v>0</v>
      </c>
      <c r="O9" s="56">
        <v>22217.66</v>
      </c>
      <c r="P9" s="17">
        <v>7888.9</v>
      </c>
      <c r="Q9" s="10" t="s">
        <v>267</v>
      </c>
      <c r="V9"/>
    </row>
    <row r="10" spans="1:22" ht="15.75" x14ac:dyDescent="0.25">
      <c r="A10" s="12" t="s">
        <v>268</v>
      </c>
      <c r="B10" s="1" t="s">
        <v>8</v>
      </c>
      <c r="C10" s="17">
        <v>18660222.100000001</v>
      </c>
      <c r="D10" s="24">
        <v>0</v>
      </c>
      <c r="E10" s="24">
        <v>0</v>
      </c>
      <c r="F10" s="33" t="str">
        <f t="shared" si="1"/>
        <v>Not Required</v>
      </c>
      <c r="G10" s="18">
        <f>FinalAllocation[[#This Row],[Required CCEIS Carryover (267)]]+FinalAllocation[[#This Row],[Required CCEIS Current FY (269)]]</f>
        <v>0</v>
      </c>
      <c r="H10" s="56">
        <v>44231.699895104888</v>
      </c>
      <c r="I10" s="52">
        <v>85401.66014220583</v>
      </c>
      <c r="J10" s="24">
        <f>FinalAllocation[[#This Row],[Required PSPS Carryover (266)]]+FinalAllocation[[#This Row],[Required PSPS Current FY (268)]]</f>
        <v>129633.36003731072</v>
      </c>
      <c r="K10" s="52">
        <v>4223837.07</v>
      </c>
      <c r="L10" s="53">
        <v>916960.97</v>
      </c>
      <c r="M10" s="52">
        <v>99085.81</v>
      </c>
      <c r="N10" s="56">
        <v>0</v>
      </c>
      <c r="O10" s="56">
        <v>369369.43</v>
      </c>
      <c r="P10" s="17">
        <v>131153.25</v>
      </c>
      <c r="Q10" s="10" t="s">
        <v>268</v>
      </c>
      <c r="V10"/>
    </row>
    <row r="11" spans="1:22" ht="15.75" x14ac:dyDescent="0.25">
      <c r="A11" s="12" t="s">
        <v>269</v>
      </c>
      <c r="B11" s="1" t="s">
        <v>9</v>
      </c>
      <c r="C11" s="17">
        <v>424282.14</v>
      </c>
      <c r="D11" s="24">
        <v>0</v>
      </c>
      <c r="E11" s="24">
        <v>0</v>
      </c>
      <c r="F11" s="33" t="str">
        <f t="shared" si="1"/>
        <v>Not Required</v>
      </c>
      <c r="G11" s="18">
        <f>FinalAllocation[[#This Row],[Required CCEIS Carryover (267)]]+FinalAllocation[[#This Row],[Required CCEIS Current FY (269)]]</f>
        <v>0</v>
      </c>
      <c r="H11" s="56">
        <v>0</v>
      </c>
      <c r="I11" s="52">
        <v>0</v>
      </c>
      <c r="J11" s="24">
        <f>FinalAllocation[[#This Row],[Required PSPS Carryover (266)]]+FinalAllocation[[#This Row],[Required PSPS Current FY (268)]]</f>
        <v>0</v>
      </c>
      <c r="K11" s="52">
        <v>136380.69999999998</v>
      </c>
      <c r="L11" s="53">
        <v>0</v>
      </c>
      <c r="M11" s="52">
        <v>5135.37</v>
      </c>
      <c r="N11" s="56">
        <v>0</v>
      </c>
      <c r="O11" s="56">
        <v>12497.43</v>
      </c>
      <c r="P11" s="17">
        <v>4437.51</v>
      </c>
      <c r="Q11" s="10" t="s">
        <v>269</v>
      </c>
      <c r="V11"/>
    </row>
    <row r="12" spans="1:22" ht="15.75" x14ac:dyDescent="0.25">
      <c r="A12" s="12" t="s">
        <v>270</v>
      </c>
      <c r="B12" s="1" t="s">
        <v>10</v>
      </c>
      <c r="C12" s="17">
        <v>1310177.28</v>
      </c>
      <c r="D12" s="24">
        <v>0</v>
      </c>
      <c r="E12" s="24">
        <v>0</v>
      </c>
      <c r="F12" s="33" t="str">
        <f t="shared" si="1"/>
        <v>Not Required</v>
      </c>
      <c r="G12" s="18">
        <f>FinalAllocation[[#This Row],[Required CCEIS Carryover (267)]]+FinalAllocation[[#This Row],[Required CCEIS Current FY (269)]]</f>
        <v>0</v>
      </c>
      <c r="H12" s="56">
        <v>0</v>
      </c>
      <c r="I12" s="52">
        <v>0</v>
      </c>
      <c r="J12" s="24">
        <f>FinalAllocation[[#This Row],[Required PSPS Carryover (266)]]+FinalAllocation[[#This Row],[Required PSPS Current FY (268)]]</f>
        <v>0</v>
      </c>
      <c r="K12" s="52">
        <v>472459.35</v>
      </c>
      <c r="L12" s="53">
        <v>83800.58</v>
      </c>
      <c r="M12" s="52">
        <v>26397.360000000001</v>
      </c>
      <c r="N12" s="56">
        <v>0</v>
      </c>
      <c r="O12" s="56">
        <v>30549.279999999999</v>
      </c>
      <c r="P12" s="17">
        <v>29477.62</v>
      </c>
      <c r="Q12" s="10" t="s">
        <v>270</v>
      </c>
      <c r="V12"/>
    </row>
    <row r="13" spans="1:22" ht="15.75" x14ac:dyDescent="0.25">
      <c r="A13" s="12" t="s">
        <v>271</v>
      </c>
      <c r="B13" s="2" t="s">
        <v>11</v>
      </c>
      <c r="C13" s="17">
        <v>1437024.5</v>
      </c>
      <c r="D13" s="24">
        <v>0</v>
      </c>
      <c r="E13" s="24">
        <v>58230.02</v>
      </c>
      <c r="F13" s="33" t="str">
        <f t="shared" si="1"/>
        <v>Required</v>
      </c>
      <c r="G13" s="18">
        <f>FinalAllocation[[#This Row],[Required CCEIS Carryover (267)]]+FinalAllocation[[#This Row],[Required CCEIS Current FY (269)]]</f>
        <v>58230.02</v>
      </c>
      <c r="H13" s="56">
        <v>1934.7221666666667</v>
      </c>
      <c r="I13" s="52">
        <v>2975.8180237154147</v>
      </c>
      <c r="J13" s="24">
        <f>FinalAllocation[[#This Row],[Required PSPS Carryover (266)]]+FinalAllocation[[#This Row],[Required PSPS Current FY (268)]]</f>
        <v>4910.5401903820812</v>
      </c>
      <c r="K13" s="52">
        <v>393984.32999999996</v>
      </c>
      <c r="L13" s="53">
        <v>96074.07</v>
      </c>
      <c r="M13" s="52">
        <v>20452.419999999998</v>
      </c>
      <c r="N13" s="56">
        <v>0</v>
      </c>
      <c r="O13" s="56">
        <v>30549.279999999999</v>
      </c>
      <c r="P13" s="17">
        <v>14534.789999999999</v>
      </c>
      <c r="Q13" s="10" t="s">
        <v>271</v>
      </c>
      <c r="V13"/>
    </row>
    <row r="14" spans="1:22" ht="15.75" x14ac:dyDescent="0.25">
      <c r="A14" s="12" t="s">
        <v>272</v>
      </c>
      <c r="B14" s="1" t="s">
        <v>12</v>
      </c>
      <c r="C14" s="17">
        <v>12690948.369999999</v>
      </c>
      <c r="D14" s="24">
        <v>0</v>
      </c>
      <c r="E14" s="24">
        <v>0</v>
      </c>
      <c r="F14" s="33" t="str">
        <f t="shared" si="1"/>
        <v>Not Required</v>
      </c>
      <c r="G14" s="18">
        <f>FinalAllocation[[#This Row],[Required CCEIS Carryover (267)]]+FinalAllocation[[#This Row],[Required CCEIS Current FY (269)]]</f>
        <v>0</v>
      </c>
      <c r="H14" s="56">
        <v>61574.625630816954</v>
      </c>
      <c r="I14" s="52">
        <v>61488.3868873307</v>
      </c>
      <c r="J14" s="24">
        <f>FinalAllocation[[#This Row],[Required PSPS Carryover (266)]]+FinalAllocation[[#This Row],[Required PSPS Current FY (268)]]</f>
        <v>123063.01251814765</v>
      </c>
      <c r="K14" s="52">
        <v>3460531.76</v>
      </c>
      <c r="L14" s="53">
        <v>791335.38</v>
      </c>
      <c r="M14" s="52">
        <v>127766.03</v>
      </c>
      <c r="N14" s="56">
        <v>104.8</v>
      </c>
      <c r="O14" s="56">
        <v>343056.54000000004</v>
      </c>
      <c r="P14" s="17">
        <v>131869.15</v>
      </c>
      <c r="Q14" s="10" t="s">
        <v>272</v>
      </c>
      <c r="V14"/>
    </row>
    <row r="15" spans="1:22" ht="15.75" x14ac:dyDescent="0.25">
      <c r="A15" s="12" t="s">
        <v>273</v>
      </c>
      <c r="B15" s="1" t="s">
        <v>13</v>
      </c>
      <c r="C15" s="17">
        <v>3906605.88</v>
      </c>
      <c r="D15" s="24">
        <v>0</v>
      </c>
      <c r="E15" s="24">
        <v>0</v>
      </c>
      <c r="F15" s="33" t="str">
        <f t="shared" si="1"/>
        <v>Not Required</v>
      </c>
      <c r="G15" s="18">
        <f>FinalAllocation[[#This Row],[Required CCEIS Carryover (267)]]+FinalAllocation[[#This Row],[Required CCEIS Current FY (269)]]</f>
        <v>0</v>
      </c>
      <c r="H15" s="56">
        <v>1607.9491005290984</v>
      </c>
      <c r="I15" s="52">
        <v>11505.82141387479</v>
      </c>
      <c r="J15" s="24">
        <f>FinalAllocation[[#This Row],[Required PSPS Carryover (266)]]+FinalAllocation[[#This Row],[Required PSPS Current FY (268)]]</f>
        <v>13113.770514403888</v>
      </c>
      <c r="K15" s="52">
        <v>821085.96</v>
      </c>
      <c r="L15" s="53">
        <v>212949.67</v>
      </c>
      <c r="M15" s="52">
        <v>49778.96</v>
      </c>
      <c r="N15" s="56">
        <v>28.54</v>
      </c>
      <c r="O15" s="56">
        <v>98590.87</v>
      </c>
      <c r="P15" s="17">
        <v>35006.980000000003</v>
      </c>
      <c r="Q15" s="10" t="s">
        <v>273</v>
      </c>
      <c r="V15"/>
    </row>
    <row r="16" spans="1:22" ht="15.75" x14ac:dyDescent="0.25">
      <c r="A16" s="12" t="s">
        <v>274</v>
      </c>
      <c r="B16" s="2" t="s">
        <v>14</v>
      </c>
      <c r="C16" s="17">
        <v>1783051.47</v>
      </c>
      <c r="D16" s="24">
        <v>0</v>
      </c>
      <c r="E16" s="24">
        <v>0</v>
      </c>
      <c r="F16" s="33" t="str">
        <f t="shared" si="1"/>
        <v>Not Required</v>
      </c>
      <c r="G16" s="18">
        <f>FinalAllocation[[#This Row],[Required CCEIS Carryover (267)]]+FinalAllocation[[#This Row],[Required CCEIS Current FY (269)]]</f>
        <v>0</v>
      </c>
      <c r="H16" s="56">
        <v>0</v>
      </c>
      <c r="I16" s="52">
        <v>0</v>
      </c>
      <c r="J16" s="24">
        <f>FinalAllocation[[#This Row],[Required PSPS Carryover (266)]]+FinalAllocation[[#This Row],[Required PSPS Current FY (268)]]</f>
        <v>0</v>
      </c>
      <c r="K16" s="52">
        <v>536355.39</v>
      </c>
      <c r="L16" s="53">
        <v>108758.89</v>
      </c>
      <c r="M16" s="52">
        <v>15473.38</v>
      </c>
      <c r="N16" s="56">
        <v>14.18</v>
      </c>
      <c r="O16" s="56">
        <v>40877.5</v>
      </c>
      <c r="P16" s="17">
        <v>14298.63</v>
      </c>
      <c r="Q16" s="10" t="s">
        <v>274</v>
      </c>
      <c r="V16"/>
    </row>
    <row r="17" spans="1:22" ht="15.75" x14ac:dyDescent="0.25">
      <c r="A17" s="12" t="s">
        <v>275</v>
      </c>
      <c r="B17" s="1" t="s">
        <v>15</v>
      </c>
      <c r="C17" s="17">
        <v>245291.4</v>
      </c>
      <c r="D17" s="24">
        <v>0</v>
      </c>
      <c r="E17" s="24">
        <v>0</v>
      </c>
      <c r="F17" s="33" t="str">
        <f t="shared" si="1"/>
        <v>Not Required</v>
      </c>
      <c r="G17" s="18">
        <f>FinalAllocation[[#This Row],[Required CCEIS Carryover (267)]]+FinalAllocation[[#This Row],[Required CCEIS Current FY (269)]]</f>
        <v>0</v>
      </c>
      <c r="H17" s="56">
        <v>0</v>
      </c>
      <c r="I17" s="52">
        <v>0</v>
      </c>
      <c r="J17" s="24">
        <f>FinalAllocation[[#This Row],[Required PSPS Carryover (266)]]+FinalAllocation[[#This Row],[Required PSPS Current FY (268)]]</f>
        <v>0</v>
      </c>
      <c r="K17" s="52">
        <v>344063.72000000003</v>
      </c>
      <c r="L17" s="53">
        <v>59728.69</v>
      </c>
      <c r="M17" s="52">
        <v>17636.59</v>
      </c>
      <c r="N17" s="56">
        <v>6258.03</v>
      </c>
      <c r="O17" s="56">
        <v>18504.05</v>
      </c>
      <c r="P17" s="17">
        <v>4256.63</v>
      </c>
      <c r="Q17" s="10" t="s">
        <v>275</v>
      </c>
      <c r="V17"/>
    </row>
    <row r="18" spans="1:22" ht="15.75" x14ac:dyDescent="0.25">
      <c r="A18" s="12" t="s">
        <v>276</v>
      </c>
      <c r="B18" s="1" t="s">
        <v>16</v>
      </c>
      <c r="C18" s="17">
        <v>184112.87</v>
      </c>
      <c r="D18" s="24">
        <v>0</v>
      </c>
      <c r="E18" s="24">
        <v>0</v>
      </c>
      <c r="F18" s="33" t="str">
        <f t="shared" si="1"/>
        <v>Not Required</v>
      </c>
      <c r="G18" s="18">
        <f>FinalAllocation[[#This Row],[Required CCEIS Carryover (267)]]+FinalAllocation[[#This Row],[Required CCEIS Current FY (269)]]</f>
        <v>0</v>
      </c>
      <c r="H18" s="56">
        <v>0</v>
      </c>
      <c r="I18" s="52">
        <v>0</v>
      </c>
      <c r="J18" s="24">
        <f>FinalAllocation[[#This Row],[Required PSPS Carryover (266)]]+FinalAllocation[[#This Row],[Required PSPS Current FY (268)]]</f>
        <v>0</v>
      </c>
      <c r="K18" s="52">
        <v>314769.47000000003</v>
      </c>
      <c r="L18" s="53">
        <v>50975.57</v>
      </c>
      <c r="M18" s="52">
        <v>7847.37</v>
      </c>
      <c r="N18" s="56">
        <v>5340.95</v>
      </c>
      <c r="O18" s="56">
        <v>4165.8100000000004</v>
      </c>
      <c r="P18" s="17">
        <v>1479.17</v>
      </c>
      <c r="Q18" s="10" t="s">
        <v>276</v>
      </c>
      <c r="V18"/>
    </row>
    <row r="19" spans="1:22" ht="15.75" x14ac:dyDescent="0.25">
      <c r="A19" s="12" t="s">
        <v>277</v>
      </c>
      <c r="B19" s="1" t="s">
        <v>17</v>
      </c>
      <c r="C19" s="17">
        <v>901449.78</v>
      </c>
      <c r="D19" s="24">
        <v>0</v>
      </c>
      <c r="E19" s="24">
        <v>0</v>
      </c>
      <c r="F19" s="33" t="str">
        <f t="shared" si="1"/>
        <v>Not Required</v>
      </c>
      <c r="G19" s="18">
        <f>FinalAllocation[[#This Row],[Required CCEIS Carryover (267)]]+FinalAllocation[[#This Row],[Required CCEIS Current FY (269)]]</f>
        <v>0</v>
      </c>
      <c r="H19" s="56">
        <v>0</v>
      </c>
      <c r="I19" s="52">
        <v>1384.61106854839</v>
      </c>
      <c r="J19" s="24">
        <f>FinalAllocation[[#This Row],[Required PSPS Carryover (266)]]+FinalAllocation[[#This Row],[Required PSPS Current FY (268)]]</f>
        <v>1384.61106854839</v>
      </c>
      <c r="K19" s="52">
        <v>719251.42999999993</v>
      </c>
      <c r="L19" s="53">
        <v>16384.84</v>
      </c>
      <c r="M19" s="52">
        <v>0</v>
      </c>
      <c r="N19" s="56"/>
      <c r="O19" s="56">
        <v>0</v>
      </c>
      <c r="P19" s="17">
        <v>0</v>
      </c>
      <c r="Q19" s="10" t="s">
        <v>277</v>
      </c>
      <c r="V19"/>
    </row>
    <row r="20" spans="1:22" ht="15.75" x14ac:dyDescent="0.25">
      <c r="A20" s="12" t="s">
        <v>278</v>
      </c>
      <c r="B20" s="1" t="s">
        <v>18</v>
      </c>
      <c r="C20" s="17">
        <v>64624.84</v>
      </c>
      <c r="D20" s="24">
        <v>0</v>
      </c>
      <c r="E20" s="24">
        <v>0</v>
      </c>
      <c r="F20" s="33" t="str">
        <f t="shared" si="1"/>
        <v>Not Required</v>
      </c>
      <c r="G20" s="18">
        <f>FinalAllocation[[#This Row],[Required CCEIS Carryover (267)]]+FinalAllocation[[#This Row],[Required CCEIS Current FY (269)]]</f>
        <v>0</v>
      </c>
      <c r="H20" s="56">
        <v>0</v>
      </c>
      <c r="I20" s="52">
        <v>0</v>
      </c>
      <c r="J20" s="24">
        <f>FinalAllocation[[#This Row],[Required PSPS Carryover (266)]]+FinalAllocation[[#This Row],[Required PSPS Current FY (268)]]</f>
        <v>0</v>
      </c>
      <c r="K20" s="52">
        <v>29600.38</v>
      </c>
      <c r="L20" s="53">
        <v>2807.22</v>
      </c>
      <c r="M20" s="52">
        <v>0</v>
      </c>
      <c r="N20" s="56"/>
      <c r="O20" s="56">
        <v>0</v>
      </c>
      <c r="P20" s="17">
        <v>0</v>
      </c>
      <c r="Q20" s="10" t="s">
        <v>278</v>
      </c>
      <c r="V20"/>
    </row>
    <row r="21" spans="1:22" ht="15.75" x14ac:dyDescent="0.25">
      <c r="A21" s="12" t="s">
        <v>279</v>
      </c>
      <c r="B21" s="1" t="s">
        <v>19</v>
      </c>
      <c r="C21" s="17">
        <v>366665.53</v>
      </c>
      <c r="D21" s="24">
        <v>0</v>
      </c>
      <c r="E21" s="24">
        <v>0</v>
      </c>
      <c r="F21" s="33" t="str">
        <f t="shared" si="1"/>
        <v>Not Required</v>
      </c>
      <c r="G21" s="18">
        <f>FinalAllocation[[#This Row],[Required CCEIS Carryover (267)]]+FinalAllocation[[#This Row],[Required CCEIS Current FY (269)]]</f>
        <v>0</v>
      </c>
      <c r="H21" s="56">
        <v>0</v>
      </c>
      <c r="I21" s="52">
        <v>0</v>
      </c>
      <c r="J21" s="24">
        <f>FinalAllocation[[#This Row],[Required PSPS Carryover (266)]]+FinalAllocation[[#This Row],[Required PSPS Current FY (268)]]</f>
        <v>0</v>
      </c>
      <c r="K21" s="52">
        <v>127640.38</v>
      </c>
      <c r="L21" s="53">
        <v>0</v>
      </c>
      <c r="M21" s="52">
        <v>5769.21</v>
      </c>
      <c r="N21" s="56">
        <v>0</v>
      </c>
      <c r="O21" s="56">
        <v>8331.6200000000008</v>
      </c>
      <c r="P21" s="17">
        <v>2958.34</v>
      </c>
      <c r="Q21" s="10" t="s">
        <v>279</v>
      </c>
      <c r="V21"/>
    </row>
    <row r="22" spans="1:22" ht="15.75" x14ac:dyDescent="0.25">
      <c r="A22" s="12" t="s">
        <v>280</v>
      </c>
      <c r="B22" s="2" t="s">
        <v>20</v>
      </c>
      <c r="C22" s="17">
        <v>496241.43</v>
      </c>
      <c r="D22" s="24">
        <v>0</v>
      </c>
      <c r="E22" s="24">
        <v>0</v>
      </c>
      <c r="F22" s="33" t="str">
        <f t="shared" si="1"/>
        <v>Not Required</v>
      </c>
      <c r="G22" s="18">
        <f>FinalAllocation[[#This Row],[Required CCEIS Carryover (267)]]+FinalAllocation[[#This Row],[Required CCEIS Current FY (269)]]</f>
        <v>0</v>
      </c>
      <c r="H22" s="56">
        <v>0</v>
      </c>
      <c r="I22" s="52">
        <v>0</v>
      </c>
      <c r="J22" s="24">
        <f>FinalAllocation[[#This Row],[Required PSPS Carryover (266)]]+FinalAllocation[[#This Row],[Required PSPS Current FY (268)]]</f>
        <v>0</v>
      </c>
      <c r="K22" s="52">
        <v>234926.81</v>
      </c>
      <c r="L22" s="53">
        <v>0</v>
      </c>
      <c r="M22" s="52">
        <v>6041.16</v>
      </c>
      <c r="N22" s="56">
        <v>0</v>
      </c>
      <c r="O22" s="56">
        <v>19440.45</v>
      </c>
      <c r="P22" s="17">
        <v>6902.79</v>
      </c>
      <c r="Q22" s="10" t="s">
        <v>280</v>
      </c>
      <c r="V22"/>
    </row>
    <row r="23" spans="1:22" ht="15.75" x14ac:dyDescent="0.25">
      <c r="A23" s="12" t="s">
        <v>281</v>
      </c>
      <c r="B23" s="1" t="s">
        <v>21</v>
      </c>
      <c r="C23" s="17">
        <v>1421794.44</v>
      </c>
      <c r="D23" s="24">
        <v>0</v>
      </c>
      <c r="E23" s="24">
        <v>0</v>
      </c>
      <c r="F23" s="33" t="str">
        <f t="shared" si="1"/>
        <v>Not Required</v>
      </c>
      <c r="G23" s="18">
        <f>FinalAllocation[[#This Row],[Required CCEIS Carryover (267)]]+FinalAllocation[[#This Row],[Required CCEIS Current FY (269)]]</f>
        <v>0</v>
      </c>
      <c r="H23" s="56">
        <v>0</v>
      </c>
      <c r="I23" s="52">
        <v>1640.0983289124699</v>
      </c>
      <c r="J23" s="24">
        <f>FinalAllocation[[#This Row],[Required PSPS Carryover (266)]]+FinalAllocation[[#This Row],[Required PSPS Current FY (268)]]</f>
        <v>1640.0983289124699</v>
      </c>
      <c r="K23" s="52">
        <v>645341.58000000007</v>
      </c>
      <c r="L23" s="53">
        <v>0</v>
      </c>
      <c r="M23" s="52">
        <v>40906.14</v>
      </c>
      <c r="N23" s="56">
        <v>0</v>
      </c>
      <c r="O23" s="56">
        <v>126144.1</v>
      </c>
      <c r="P23" s="17">
        <v>52155.19</v>
      </c>
      <c r="Q23" s="10" t="s">
        <v>281</v>
      </c>
      <c r="V23"/>
    </row>
    <row r="24" spans="1:22" ht="15.75" x14ac:dyDescent="0.25">
      <c r="A24" s="12" t="s">
        <v>282</v>
      </c>
      <c r="B24" s="2" t="s">
        <v>22</v>
      </c>
      <c r="C24" s="17">
        <v>221550.24</v>
      </c>
      <c r="D24" s="24">
        <v>42.39</v>
      </c>
      <c r="E24" s="24">
        <v>0</v>
      </c>
      <c r="F24" s="33" t="str">
        <f t="shared" si="1"/>
        <v>Required</v>
      </c>
      <c r="G24" s="18">
        <f>FinalAllocation[[#This Row],[Required CCEIS Carryover (267)]]+FinalAllocation[[#This Row],[Required CCEIS Current FY (269)]]</f>
        <v>42.39</v>
      </c>
      <c r="H24" s="56">
        <v>0</v>
      </c>
      <c r="I24" s="52">
        <v>0</v>
      </c>
      <c r="J24" s="24">
        <f>FinalAllocation[[#This Row],[Required PSPS Carryover (266)]]+FinalAllocation[[#This Row],[Required PSPS Current FY (268)]]</f>
        <v>0</v>
      </c>
      <c r="K24" s="52">
        <v>115015.88</v>
      </c>
      <c r="L24" s="53">
        <v>20579.55</v>
      </c>
      <c r="M24" s="52">
        <v>9020.2900000000009</v>
      </c>
      <c r="N24" s="56">
        <v>0</v>
      </c>
      <c r="O24" s="56">
        <v>15274.64</v>
      </c>
      <c r="P24" s="17">
        <v>5423.62</v>
      </c>
      <c r="Q24" s="10" t="s">
        <v>282</v>
      </c>
      <c r="V24"/>
    </row>
    <row r="25" spans="1:22" ht="15.75" x14ac:dyDescent="0.25">
      <c r="A25" s="12" t="s">
        <v>283</v>
      </c>
      <c r="B25" s="1" t="s">
        <v>23</v>
      </c>
      <c r="C25" s="17">
        <v>501238.5</v>
      </c>
      <c r="D25" s="24">
        <v>0</v>
      </c>
      <c r="E25" s="24">
        <v>0</v>
      </c>
      <c r="F25" s="33" t="str">
        <f t="shared" si="1"/>
        <v>Not Required</v>
      </c>
      <c r="G25" s="18">
        <f>FinalAllocation[[#This Row],[Required CCEIS Carryover (267)]]+FinalAllocation[[#This Row],[Required CCEIS Current FY (269)]]</f>
        <v>0</v>
      </c>
      <c r="H25" s="56">
        <v>0</v>
      </c>
      <c r="I25" s="52">
        <v>0</v>
      </c>
      <c r="J25" s="24">
        <f>FinalAllocation[[#This Row],[Required PSPS Carryover (266)]]+FinalAllocation[[#This Row],[Required PSPS Current FY (268)]]</f>
        <v>0</v>
      </c>
      <c r="K25" s="52">
        <v>197873.22</v>
      </c>
      <c r="L25" s="53">
        <v>42993.2</v>
      </c>
      <c r="M25" s="52">
        <v>7249.78</v>
      </c>
      <c r="N25" s="56">
        <v>0</v>
      </c>
      <c r="O25" s="56">
        <v>13886.03</v>
      </c>
      <c r="P25" s="17">
        <v>4930.5600000000004</v>
      </c>
      <c r="Q25" s="10" t="s">
        <v>283</v>
      </c>
      <c r="V25"/>
    </row>
    <row r="26" spans="1:22" ht="15.75" x14ac:dyDescent="0.25">
      <c r="A26" s="12" t="s">
        <v>284</v>
      </c>
      <c r="B26" s="2" t="s">
        <v>24</v>
      </c>
      <c r="C26" s="17">
        <v>258062.55</v>
      </c>
      <c r="D26" s="24">
        <v>0</v>
      </c>
      <c r="E26" s="24">
        <v>0</v>
      </c>
      <c r="F26" s="33" t="str">
        <f t="shared" si="1"/>
        <v>Not Required</v>
      </c>
      <c r="G26" s="18">
        <f>FinalAllocation[[#This Row],[Required CCEIS Carryover (267)]]+FinalAllocation[[#This Row],[Required CCEIS Current FY (269)]]</f>
        <v>0</v>
      </c>
      <c r="H26" s="56">
        <v>0</v>
      </c>
      <c r="I26" s="52">
        <v>0</v>
      </c>
      <c r="J26" s="24">
        <f>FinalAllocation[[#This Row],[Required PSPS Carryover (266)]]+FinalAllocation[[#This Row],[Required PSPS Current FY (268)]]</f>
        <v>0</v>
      </c>
      <c r="K26" s="52">
        <v>122246.95000000001</v>
      </c>
      <c r="L26" s="53">
        <v>20639.560000000001</v>
      </c>
      <c r="M26" s="52">
        <v>3357</v>
      </c>
      <c r="N26" s="56">
        <v>0</v>
      </c>
      <c r="O26" s="56">
        <v>8331.6200000000008</v>
      </c>
      <c r="P26" s="17">
        <v>2958.34</v>
      </c>
      <c r="Q26" s="10" t="s">
        <v>284</v>
      </c>
      <c r="V26"/>
    </row>
    <row r="27" spans="1:22" ht="15.75" x14ac:dyDescent="0.25">
      <c r="A27" s="12" t="s">
        <v>285</v>
      </c>
      <c r="B27" s="2" t="s">
        <v>25</v>
      </c>
      <c r="C27" s="17">
        <v>164445.63</v>
      </c>
      <c r="D27" s="24">
        <v>0</v>
      </c>
      <c r="E27" s="24">
        <v>0</v>
      </c>
      <c r="F27" s="33" t="str">
        <f t="shared" si="1"/>
        <v>Not Required</v>
      </c>
      <c r="G27" s="18">
        <f>FinalAllocation[[#This Row],[Required CCEIS Carryover (267)]]+FinalAllocation[[#This Row],[Required CCEIS Current FY (269)]]</f>
        <v>0</v>
      </c>
      <c r="H27" s="56">
        <v>0</v>
      </c>
      <c r="I27" s="52">
        <v>0</v>
      </c>
      <c r="J27" s="24">
        <f>FinalAllocation[[#This Row],[Required PSPS Carryover (266)]]+FinalAllocation[[#This Row],[Required PSPS Current FY (268)]]</f>
        <v>0</v>
      </c>
      <c r="K27" s="52">
        <v>130685.5</v>
      </c>
      <c r="L27" s="53">
        <v>23669.68</v>
      </c>
      <c r="M27" s="52">
        <v>7387.71</v>
      </c>
      <c r="N27" s="56">
        <v>0</v>
      </c>
      <c r="O27" s="56">
        <v>60920.08</v>
      </c>
      <c r="P27" s="17">
        <v>12326.4</v>
      </c>
      <c r="Q27" s="10" t="s">
        <v>285</v>
      </c>
      <c r="V27"/>
    </row>
    <row r="28" spans="1:22" ht="15.75" x14ac:dyDescent="0.25">
      <c r="A28" s="12" t="s">
        <v>286</v>
      </c>
      <c r="B28" s="1" t="s">
        <v>26</v>
      </c>
      <c r="C28" s="17">
        <v>731974.34</v>
      </c>
      <c r="D28" s="24">
        <v>0</v>
      </c>
      <c r="E28" s="24">
        <v>0</v>
      </c>
      <c r="F28" s="33" t="str">
        <f t="shared" si="1"/>
        <v>Not Required</v>
      </c>
      <c r="G28" s="18">
        <f>FinalAllocation[[#This Row],[Required CCEIS Carryover (267)]]+FinalAllocation[[#This Row],[Required CCEIS Current FY (269)]]</f>
        <v>0</v>
      </c>
      <c r="H28" s="56">
        <v>17233.065291005289</v>
      </c>
      <c r="I28" s="52">
        <v>25518.426230366495</v>
      </c>
      <c r="J28" s="24">
        <f>FinalAllocation[[#This Row],[Required PSPS Carryover (266)]]+FinalAllocation[[#This Row],[Required PSPS Current FY (268)]]</f>
        <v>42751.491521371783</v>
      </c>
      <c r="K28" s="52">
        <v>804683.28</v>
      </c>
      <c r="L28" s="53">
        <v>64793.919999999998</v>
      </c>
      <c r="M28" s="52">
        <v>34546.5</v>
      </c>
      <c r="N28" s="56">
        <v>13.69</v>
      </c>
      <c r="O28" s="56">
        <v>140248.98000000001</v>
      </c>
      <c r="P28" s="17">
        <v>49798.67</v>
      </c>
      <c r="Q28" s="10" t="s">
        <v>286</v>
      </c>
      <c r="V28"/>
    </row>
    <row r="29" spans="1:22" ht="15.75" x14ac:dyDescent="0.25">
      <c r="A29" s="12" t="s">
        <v>287</v>
      </c>
      <c r="B29" s="2" t="s">
        <v>27</v>
      </c>
      <c r="C29" s="17">
        <v>337283.28</v>
      </c>
      <c r="D29" s="24">
        <v>0</v>
      </c>
      <c r="E29" s="24">
        <v>0</v>
      </c>
      <c r="F29" s="33" t="str">
        <f t="shared" si="1"/>
        <v>Not Required</v>
      </c>
      <c r="G29" s="18">
        <f>FinalAllocation[[#This Row],[Required CCEIS Carryover (267)]]+FinalAllocation[[#This Row],[Required CCEIS Current FY (269)]]</f>
        <v>0</v>
      </c>
      <c r="H29" s="56">
        <v>0</v>
      </c>
      <c r="I29" s="52">
        <v>0</v>
      </c>
      <c r="J29" s="24">
        <f>FinalAllocation[[#This Row],[Required PSPS Carryover (266)]]+FinalAllocation[[#This Row],[Required PSPS Current FY (268)]]</f>
        <v>0</v>
      </c>
      <c r="K29" s="52">
        <v>161035.74000000002</v>
      </c>
      <c r="L29" s="53">
        <v>18945.02</v>
      </c>
      <c r="M29" s="52">
        <v>26907.47</v>
      </c>
      <c r="N29" s="56">
        <v>0</v>
      </c>
      <c r="O29" s="56">
        <v>30579.55</v>
      </c>
      <c r="P29" s="17">
        <v>11037.119999999999</v>
      </c>
      <c r="Q29" s="10" t="s">
        <v>287</v>
      </c>
      <c r="V29"/>
    </row>
    <row r="30" spans="1:22" ht="15.75" x14ac:dyDescent="0.25">
      <c r="A30" s="12" t="s">
        <v>288</v>
      </c>
      <c r="B30" s="2" t="s">
        <v>28</v>
      </c>
      <c r="C30" s="17">
        <v>1705799.35</v>
      </c>
      <c r="D30" s="24">
        <v>0</v>
      </c>
      <c r="E30" s="24">
        <v>0</v>
      </c>
      <c r="F30" s="33" t="str">
        <f t="shared" si="1"/>
        <v>Not Required</v>
      </c>
      <c r="G30" s="18">
        <f>FinalAllocation[[#This Row],[Required CCEIS Carryover (267)]]+FinalAllocation[[#This Row],[Required CCEIS Current FY (269)]]</f>
        <v>0</v>
      </c>
      <c r="H30" s="56">
        <v>0</v>
      </c>
      <c r="I30" s="52">
        <v>6256.6824451410666</v>
      </c>
      <c r="J30" s="24">
        <f>FinalAllocation[[#This Row],[Required PSPS Carryover (266)]]+FinalAllocation[[#This Row],[Required PSPS Current FY (268)]]</f>
        <v>6256.6824451410666</v>
      </c>
      <c r="K30" s="52">
        <v>422491.1</v>
      </c>
      <c r="L30" s="53">
        <v>47650.81</v>
      </c>
      <c r="M30" s="52">
        <v>23356.43</v>
      </c>
      <c r="N30" s="56">
        <v>0</v>
      </c>
      <c r="O30" s="56">
        <v>47212.53</v>
      </c>
      <c r="P30" s="17">
        <v>16763.91</v>
      </c>
      <c r="Q30" s="10" t="s">
        <v>288</v>
      </c>
      <c r="V30"/>
    </row>
    <row r="31" spans="1:22" ht="15.75" x14ac:dyDescent="0.25">
      <c r="A31" s="12" t="s">
        <v>289</v>
      </c>
      <c r="B31" s="2" t="s">
        <v>29</v>
      </c>
      <c r="C31" s="17">
        <v>600250.15</v>
      </c>
      <c r="D31" s="24">
        <v>559.07000000000005</v>
      </c>
      <c r="E31" s="24">
        <v>0</v>
      </c>
      <c r="F31" s="33" t="str">
        <f t="shared" si="1"/>
        <v>Required</v>
      </c>
      <c r="G31" s="18">
        <f>FinalAllocation[[#This Row],[Required CCEIS Carryover (267)]]+FinalAllocation[[#This Row],[Required CCEIS Current FY (269)]]</f>
        <v>559.07000000000005</v>
      </c>
      <c r="H31" s="56">
        <v>642.93505154639183</v>
      </c>
      <c r="I31" s="52">
        <v>2150.7314285714288</v>
      </c>
      <c r="J31" s="24">
        <f>FinalAllocation[[#This Row],[Required PSPS Carryover (266)]]+FinalAllocation[[#This Row],[Required PSPS Current FY (268)]]</f>
        <v>2793.6664801178204</v>
      </c>
      <c r="K31" s="52">
        <v>171886.63999999998</v>
      </c>
      <c r="L31" s="53">
        <v>0</v>
      </c>
      <c r="M31" s="52">
        <v>8945.7199999999993</v>
      </c>
      <c r="N31" s="56">
        <v>0</v>
      </c>
      <c r="O31" s="56">
        <v>11108.83</v>
      </c>
      <c r="P31" s="17">
        <v>3944.45</v>
      </c>
      <c r="Q31" s="10" t="s">
        <v>289</v>
      </c>
      <c r="V31"/>
    </row>
    <row r="32" spans="1:22" ht="15.75" x14ac:dyDescent="0.25">
      <c r="A32" s="12" t="s">
        <v>290</v>
      </c>
      <c r="B32" s="1" t="s">
        <v>30</v>
      </c>
      <c r="C32" s="17">
        <v>1143283.82</v>
      </c>
      <c r="D32" s="24">
        <v>0</v>
      </c>
      <c r="E32" s="24">
        <v>0</v>
      </c>
      <c r="F32" s="33" t="str">
        <f t="shared" si="1"/>
        <v>Not Required</v>
      </c>
      <c r="G32" s="18">
        <f>FinalAllocation[[#This Row],[Required CCEIS Carryover (267)]]+FinalAllocation[[#This Row],[Required CCEIS Current FY (269)]]</f>
        <v>0</v>
      </c>
      <c r="H32" s="56">
        <v>2034.1425405405407</v>
      </c>
      <c r="I32" s="52">
        <v>0</v>
      </c>
      <c r="J32" s="24">
        <f>FinalAllocation[[#This Row],[Required PSPS Carryover (266)]]+FinalAllocation[[#This Row],[Required PSPS Current FY (268)]]</f>
        <v>2034.1425405405407</v>
      </c>
      <c r="K32" s="52">
        <v>357521.38</v>
      </c>
      <c r="L32" s="53">
        <v>6598.27</v>
      </c>
      <c r="M32" s="52">
        <v>15787.28</v>
      </c>
      <c r="N32" s="56">
        <v>0</v>
      </c>
      <c r="O32" s="56">
        <v>56932.75</v>
      </c>
      <c r="P32" s="17">
        <v>20215.3</v>
      </c>
      <c r="Q32" s="10" t="s">
        <v>290</v>
      </c>
      <c r="V32"/>
    </row>
    <row r="33" spans="1:22" ht="15.75" x14ac:dyDescent="0.25">
      <c r="A33" s="12" t="s">
        <v>291</v>
      </c>
      <c r="B33" s="1" t="s">
        <v>31</v>
      </c>
      <c r="C33" s="17">
        <v>321063.78999999998</v>
      </c>
      <c r="D33" s="24">
        <v>667.68</v>
      </c>
      <c r="E33" s="24">
        <v>0</v>
      </c>
      <c r="F33" s="33" t="str">
        <f t="shared" si="1"/>
        <v>Required</v>
      </c>
      <c r="G33" s="18">
        <f>FinalAllocation[[#This Row],[Required CCEIS Carryover (267)]]+FinalAllocation[[#This Row],[Required CCEIS Current FY (269)]]</f>
        <v>667.68</v>
      </c>
      <c r="H33" s="56">
        <v>0</v>
      </c>
      <c r="I33" s="52">
        <v>0</v>
      </c>
      <c r="J33" s="24">
        <f>FinalAllocation[[#This Row],[Required PSPS Carryover (266)]]+FinalAllocation[[#This Row],[Required PSPS Current FY (268)]]</f>
        <v>0</v>
      </c>
      <c r="K33" s="52">
        <v>126137.65999999999</v>
      </c>
      <c r="L33" s="53">
        <v>23934.43</v>
      </c>
      <c r="M33" s="52">
        <v>6185.43</v>
      </c>
      <c r="N33" s="56">
        <v>0</v>
      </c>
      <c r="O33" s="56">
        <v>66519.569999999992</v>
      </c>
      <c r="P33" s="17">
        <v>21694.47</v>
      </c>
      <c r="Q33" s="10" t="s">
        <v>291</v>
      </c>
      <c r="V33"/>
    </row>
    <row r="34" spans="1:22" ht="15.75" x14ac:dyDescent="0.25">
      <c r="A34" s="12" t="s">
        <v>292</v>
      </c>
      <c r="B34" s="1" t="s">
        <v>32</v>
      </c>
      <c r="C34" s="17">
        <v>504549.44</v>
      </c>
      <c r="D34" s="24">
        <v>0</v>
      </c>
      <c r="E34" s="24">
        <v>0</v>
      </c>
      <c r="F34" s="33" t="str">
        <f t="shared" si="1"/>
        <v>Not Required</v>
      </c>
      <c r="G34" s="18">
        <f>FinalAllocation[[#This Row],[Required CCEIS Carryover (267)]]+FinalAllocation[[#This Row],[Required CCEIS Current FY (269)]]</f>
        <v>0</v>
      </c>
      <c r="H34" s="56">
        <v>0</v>
      </c>
      <c r="I34" s="52">
        <v>0</v>
      </c>
      <c r="J34" s="24">
        <f>FinalAllocation[[#This Row],[Required PSPS Carryover (266)]]+FinalAllocation[[#This Row],[Required PSPS Current FY (268)]]</f>
        <v>0</v>
      </c>
      <c r="K34" s="52">
        <v>337431.95</v>
      </c>
      <c r="L34" s="53">
        <v>60382.43</v>
      </c>
      <c r="M34" s="52">
        <v>38328.46</v>
      </c>
      <c r="N34" s="56">
        <v>5.2</v>
      </c>
      <c r="O34" s="56">
        <v>94425.06</v>
      </c>
      <c r="P34" s="17">
        <v>33527.82</v>
      </c>
      <c r="Q34" s="10" t="s">
        <v>292</v>
      </c>
      <c r="V34"/>
    </row>
    <row r="35" spans="1:22" ht="15.75" x14ac:dyDescent="0.25">
      <c r="A35" s="12" t="s">
        <v>293</v>
      </c>
      <c r="B35" s="2" t="s">
        <v>33</v>
      </c>
      <c r="C35" s="17">
        <v>1240362.72</v>
      </c>
      <c r="D35" s="24">
        <v>0</v>
      </c>
      <c r="E35" s="24">
        <v>0</v>
      </c>
      <c r="F35" s="33" t="str">
        <f t="shared" si="1"/>
        <v>Not Required</v>
      </c>
      <c r="G35" s="18">
        <f>FinalAllocation[[#This Row],[Required CCEIS Carryover (267)]]+FinalAllocation[[#This Row],[Required CCEIS Current FY (269)]]</f>
        <v>0</v>
      </c>
      <c r="H35" s="56">
        <v>0</v>
      </c>
      <c r="I35" s="52">
        <v>5372.9028947368424</v>
      </c>
      <c r="J35" s="24">
        <f>FinalAllocation[[#This Row],[Required PSPS Carryover (266)]]+FinalAllocation[[#This Row],[Required PSPS Current FY (268)]]</f>
        <v>5372.9028947368424</v>
      </c>
      <c r="K35" s="52">
        <v>549168.61</v>
      </c>
      <c r="L35" s="53">
        <v>81101.16</v>
      </c>
      <c r="M35" s="52">
        <v>31051.45</v>
      </c>
      <c r="N35" s="56">
        <v>0</v>
      </c>
      <c r="O35" s="56">
        <v>126362.96</v>
      </c>
      <c r="P35" s="17">
        <v>54988.11</v>
      </c>
      <c r="Q35" s="10" t="s">
        <v>293</v>
      </c>
      <c r="V35"/>
    </row>
    <row r="36" spans="1:22" ht="15.75" x14ac:dyDescent="0.25">
      <c r="A36" s="12" t="s">
        <v>294</v>
      </c>
      <c r="B36" s="2" t="s">
        <v>34</v>
      </c>
      <c r="C36" s="17">
        <v>356627.54</v>
      </c>
      <c r="D36" s="24">
        <v>0</v>
      </c>
      <c r="E36" s="24">
        <v>0</v>
      </c>
      <c r="F36" s="33" t="str">
        <f t="shared" si="1"/>
        <v>Not Required</v>
      </c>
      <c r="G36" s="18">
        <f>FinalAllocation[[#This Row],[Required CCEIS Carryover (267)]]+FinalAllocation[[#This Row],[Required CCEIS Current FY (269)]]</f>
        <v>0</v>
      </c>
      <c r="H36" s="56">
        <v>0</v>
      </c>
      <c r="I36" s="52">
        <v>9937.4073214285709</v>
      </c>
      <c r="J36" s="24">
        <f>FinalAllocation[[#This Row],[Required PSPS Carryover (266)]]+FinalAllocation[[#This Row],[Required PSPS Current FY (268)]]</f>
        <v>9937.4073214285709</v>
      </c>
      <c r="K36" s="52">
        <v>194741.38</v>
      </c>
      <c r="L36" s="53">
        <v>24918.63</v>
      </c>
      <c r="M36" s="52">
        <v>8382.69</v>
      </c>
      <c r="N36" s="56">
        <v>0</v>
      </c>
      <c r="O36" s="56">
        <v>38880.9</v>
      </c>
      <c r="P36" s="17">
        <v>13805.57</v>
      </c>
      <c r="Q36" s="10" t="s">
        <v>294</v>
      </c>
      <c r="V36"/>
    </row>
    <row r="37" spans="1:22" ht="15.75" x14ac:dyDescent="0.25">
      <c r="A37" s="12" t="s">
        <v>295</v>
      </c>
      <c r="B37" s="2" t="s">
        <v>35</v>
      </c>
      <c r="C37" s="17">
        <v>400796.74</v>
      </c>
      <c r="D37" s="24">
        <v>0</v>
      </c>
      <c r="E37" s="24">
        <v>0</v>
      </c>
      <c r="F37" s="33" t="str">
        <f t="shared" si="1"/>
        <v>Not Required</v>
      </c>
      <c r="G37" s="18">
        <f>FinalAllocation[[#This Row],[Required CCEIS Carryover (267)]]+FinalAllocation[[#This Row],[Required CCEIS Current FY (269)]]</f>
        <v>0</v>
      </c>
      <c r="H37" s="56">
        <v>2602.1342735042731</v>
      </c>
      <c r="I37" s="52">
        <v>2003.5862406015035</v>
      </c>
      <c r="J37" s="24">
        <f>FinalAllocation[[#This Row],[Required PSPS Carryover (266)]]+FinalAllocation[[#This Row],[Required PSPS Current FY (268)]]</f>
        <v>4605.7205141057766</v>
      </c>
      <c r="K37" s="52">
        <v>309751.09999999998</v>
      </c>
      <c r="L37" s="53">
        <v>43702.559999999998</v>
      </c>
      <c r="M37" s="52">
        <v>29179.040000000001</v>
      </c>
      <c r="N37" s="56">
        <v>0</v>
      </c>
      <c r="O37" s="56">
        <v>49989.73</v>
      </c>
      <c r="P37" s="17">
        <v>17750.02</v>
      </c>
      <c r="Q37" s="10" t="s">
        <v>295</v>
      </c>
      <c r="V37"/>
    </row>
    <row r="38" spans="1:22" ht="15.75" x14ac:dyDescent="0.25">
      <c r="A38" s="12" t="s">
        <v>296</v>
      </c>
      <c r="B38" s="1" t="s">
        <v>36</v>
      </c>
      <c r="C38" s="17">
        <v>608385.43999999994</v>
      </c>
      <c r="D38" s="24">
        <v>0</v>
      </c>
      <c r="E38" s="24">
        <v>0</v>
      </c>
      <c r="F38" s="33" t="str">
        <f t="shared" si="1"/>
        <v>Not Required</v>
      </c>
      <c r="G38" s="18">
        <f>FinalAllocation[[#This Row],[Required CCEIS Carryover (267)]]+FinalAllocation[[#This Row],[Required CCEIS Current FY (269)]]</f>
        <v>0</v>
      </c>
      <c r="H38" s="56">
        <v>8146.82353846154</v>
      </c>
      <c r="I38" s="52">
        <v>2613.5152054794517</v>
      </c>
      <c r="J38" s="24">
        <f>FinalAllocation[[#This Row],[Required PSPS Carryover (266)]]+FinalAllocation[[#This Row],[Required PSPS Current FY (268)]]</f>
        <v>10760.338743940993</v>
      </c>
      <c r="K38" s="52">
        <v>249598.14999999997</v>
      </c>
      <c r="L38" s="53">
        <v>23467.3</v>
      </c>
      <c r="M38" s="52">
        <v>12753.54</v>
      </c>
      <c r="N38" s="56">
        <v>0</v>
      </c>
      <c r="O38" s="56">
        <v>77761.81</v>
      </c>
      <c r="P38" s="17">
        <v>27611.14</v>
      </c>
      <c r="Q38" s="10" t="s">
        <v>296</v>
      </c>
      <c r="V38"/>
    </row>
    <row r="39" spans="1:22" ht="15.75" x14ac:dyDescent="0.25">
      <c r="A39" s="12" t="s">
        <v>297</v>
      </c>
      <c r="B39" s="2" t="s">
        <v>37</v>
      </c>
      <c r="C39" s="17">
        <v>402786.87</v>
      </c>
      <c r="D39" s="24">
        <v>0</v>
      </c>
      <c r="E39" s="24">
        <v>0</v>
      </c>
      <c r="F39" s="33" t="str">
        <f t="shared" si="1"/>
        <v>Not Required</v>
      </c>
      <c r="G39" s="18">
        <f>FinalAllocation[[#This Row],[Required CCEIS Carryover (267)]]+FinalAllocation[[#This Row],[Required CCEIS Current FY (269)]]</f>
        <v>0</v>
      </c>
      <c r="H39" s="56">
        <v>4468.8505747126437</v>
      </c>
      <c r="I39" s="52">
        <v>0</v>
      </c>
      <c r="J39" s="24">
        <f>FinalAllocation[[#This Row],[Required PSPS Carryover (266)]]+FinalAllocation[[#This Row],[Required PSPS Current FY (268)]]</f>
        <v>4468.8505747126437</v>
      </c>
      <c r="K39" s="52">
        <v>199673.04</v>
      </c>
      <c r="L39" s="53">
        <v>29992.75</v>
      </c>
      <c r="M39" s="52">
        <v>6815.46</v>
      </c>
      <c r="N39" s="56">
        <v>0</v>
      </c>
      <c r="O39" s="56">
        <v>31937.88</v>
      </c>
      <c r="P39" s="17">
        <v>11340.29</v>
      </c>
      <c r="Q39" s="10" t="s">
        <v>297</v>
      </c>
      <c r="V39"/>
    </row>
    <row r="40" spans="1:22" ht="15.75" x14ac:dyDescent="0.25">
      <c r="A40" s="12" t="s">
        <v>298</v>
      </c>
      <c r="B40" s="2" t="s">
        <v>38</v>
      </c>
      <c r="C40" s="17">
        <v>326525.28000000003</v>
      </c>
      <c r="D40" s="24">
        <v>0</v>
      </c>
      <c r="E40" s="24">
        <v>0</v>
      </c>
      <c r="F40" s="33" t="str">
        <f t="shared" si="1"/>
        <v>Not Required</v>
      </c>
      <c r="G40" s="18">
        <f>FinalAllocation[[#This Row],[Required CCEIS Carryover (267)]]+FinalAllocation[[#This Row],[Required CCEIS Current FY (269)]]</f>
        <v>0</v>
      </c>
      <c r="H40" s="56">
        <v>1774.6457142857143</v>
      </c>
      <c r="I40" s="52">
        <v>0</v>
      </c>
      <c r="J40" s="24">
        <f>FinalAllocation[[#This Row],[Required PSPS Carryover (266)]]+FinalAllocation[[#This Row],[Required PSPS Current FY (268)]]</f>
        <v>1774.6457142857143</v>
      </c>
      <c r="K40" s="52">
        <v>116127.73</v>
      </c>
      <c r="L40" s="53">
        <v>40.61</v>
      </c>
      <c r="M40" s="52">
        <v>6670.06</v>
      </c>
      <c r="N40" s="56">
        <v>0</v>
      </c>
      <c r="O40" s="56">
        <v>55544.15</v>
      </c>
      <c r="P40" s="17">
        <v>19722.25</v>
      </c>
      <c r="Q40" s="10" t="s">
        <v>298</v>
      </c>
      <c r="V40"/>
    </row>
    <row r="41" spans="1:22" ht="15.75" x14ac:dyDescent="0.25">
      <c r="A41" s="12" t="s">
        <v>299</v>
      </c>
      <c r="B41" s="2" t="s">
        <v>39</v>
      </c>
      <c r="C41" s="17">
        <v>1443546.97</v>
      </c>
      <c r="D41" s="24">
        <v>0</v>
      </c>
      <c r="E41" s="24">
        <v>0</v>
      </c>
      <c r="F41" s="33" t="str">
        <f t="shared" si="1"/>
        <v>Not Required</v>
      </c>
      <c r="G41" s="18">
        <f>FinalAllocation[[#This Row],[Required CCEIS Carryover (267)]]+FinalAllocation[[#This Row],[Required CCEIS Current FY (269)]]</f>
        <v>0</v>
      </c>
      <c r="H41" s="56">
        <v>1842.911867219917</v>
      </c>
      <c r="I41" s="52">
        <v>8251.0820454545465</v>
      </c>
      <c r="J41" s="24">
        <f>FinalAllocation[[#This Row],[Required PSPS Carryover (266)]]+FinalAllocation[[#This Row],[Required PSPS Current FY (268)]]</f>
        <v>10093.993912674463</v>
      </c>
      <c r="K41" s="52">
        <v>556377.49</v>
      </c>
      <c r="L41" s="53">
        <v>66244.22</v>
      </c>
      <c r="M41" s="52">
        <v>17107.18</v>
      </c>
      <c r="N41" s="56">
        <v>0</v>
      </c>
      <c r="O41" s="56">
        <v>93036.45</v>
      </c>
      <c r="P41" s="17">
        <v>33034.76</v>
      </c>
      <c r="Q41" s="10" t="s">
        <v>299</v>
      </c>
      <c r="V41"/>
    </row>
    <row r="42" spans="1:22" ht="15.75" x14ac:dyDescent="0.25">
      <c r="A42" s="12" t="s">
        <v>300</v>
      </c>
      <c r="B42" s="1" t="s">
        <v>40</v>
      </c>
      <c r="C42" s="17">
        <v>360814.1</v>
      </c>
      <c r="D42" s="24">
        <v>0</v>
      </c>
      <c r="E42" s="24">
        <v>0</v>
      </c>
      <c r="F42" s="33" t="str">
        <f t="shared" si="1"/>
        <v>Not Required</v>
      </c>
      <c r="G42" s="18">
        <f>FinalAllocation[[#This Row],[Required CCEIS Carryover (267)]]+FinalAllocation[[#This Row],[Required CCEIS Current FY (269)]]</f>
        <v>0</v>
      </c>
      <c r="H42" s="56">
        <v>0</v>
      </c>
      <c r="I42" s="52">
        <v>0</v>
      </c>
      <c r="J42" s="24">
        <f>FinalAllocation[[#This Row],[Required PSPS Carryover (266)]]+FinalAllocation[[#This Row],[Required PSPS Current FY (268)]]</f>
        <v>0</v>
      </c>
      <c r="K42" s="52">
        <v>181318.63000000003</v>
      </c>
      <c r="L42" s="53">
        <v>37163.040000000001</v>
      </c>
      <c r="M42" s="52">
        <v>7782.08</v>
      </c>
      <c r="N42" s="56">
        <v>5.41</v>
      </c>
      <c r="O42" s="56">
        <v>26383.47</v>
      </c>
      <c r="P42" s="17">
        <v>9368.07</v>
      </c>
      <c r="Q42" s="10" t="s">
        <v>300</v>
      </c>
      <c r="V42"/>
    </row>
    <row r="43" spans="1:22" ht="15.75" x14ac:dyDescent="0.25">
      <c r="A43" s="12" t="s">
        <v>301</v>
      </c>
      <c r="B43" s="2" t="s">
        <v>41</v>
      </c>
      <c r="C43" s="17">
        <v>409151.92</v>
      </c>
      <c r="D43" s="24">
        <v>0</v>
      </c>
      <c r="E43" s="24">
        <v>0</v>
      </c>
      <c r="F43" s="33" t="str">
        <f t="shared" si="1"/>
        <v>Not Required</v>
      </c>
      <c r="G43" s="18">
        <f>FinalAllocation[[#This Row],[Required CCEIS Carryover (267)]]+FinalAllocation[[#This Row],[Required CCEIS Current FY (269)]]</f>
        <v>0</v>
      </c>
      <c r="H43" s="56">
        <v>1394.9864516129032</v>
      </c>
      <c r="I43" s="52">
        <v>0</v>
      </c>
      <c r="J43" s="24">
        <f>FinalAllocation[[#This Row],[Required PSPS Carryover (266)]]+FinalAllocation[[#This Row],[Required PSPS Current FY (268)]]</f>
        <v>1394.9864516129032</v>
      </c>
      <c r="K43" s="52">
        <v>111696.75</v>
      </c>
      <c r="L43" s="53">
        <v>3652.36</v>
      </c>
      <c r="M43" s="52">
        <v>2441.4499999999998</v>
      </c>
      <c r="N43" s="56">
        <v>0</v>
      </c>
      <c r="O43" s="56">
        <v>24994.86</v>
      </c>
      <c r="P43" s="17">
        <v>8875.01</v>
      </c>
      <c r="Q43" s="10" t="s">
        <v>301</v>
      </c>
      <c r="V43"/>
    </row>
    <row r="44" spans="1:22" ht="15.75" x14ac:dyDescent="0.25">
      <c r="A44" s="12" t="s">
        <v>302</v>
      </c>
      <c r="B44" s="1" t="s">
        <v>42</v>
      </c>
      <c r="C44" s="17">
        <v>291615.23</v>
      </c>
      <c r="D44" s="24">
        <v>0</v>
      </c>
      <c r="E44" s="24">
        <v>0</v>
      </c>
      <c r="F44" s="33" t="str">
        <f t="shared" si="1"/>
        <v>Not Required</v>
      </c>
      <c r="G44" s="18">
        <f>FinalAllocation[[#This Row],[Required CCEIS Carryover (267)]]+FinalAllocation[[#This Row],[Required CCEIS Current FY (269)]]</f>
        <v>0</v>
      </c>
      <c r="H44" s="56">
        <v>2569.6641772151897</v>
      </c>
      <c r="I44" s="52">
        <v>1416.8978048780486</v>
      </c>
      <c r="J44" s="24">
        <f>FinalAllocation[[#This Row],[Required PSPS Carryover (266)]]+FinalAllocation[[#This Row],[Required PSPS Current FY (268)]]</f>
        <v>3986.5619820932384</v>
      </c>
      <c r="K44" s="52">
        <v>161797.19</v>
      </c>
      <c r="L44" s="53">
        <v>25986.959999999999</v>
      </c>
      <c r="M44" s="52">
        <v>5072.7699999999995</v>
      </c>
      <c r="N44" s="56">
        <v>2555.69</v>
      </c>
      <c r="O44" s="56">
        <v>24994.86</v>
      </c>
      <c r="P44" s="17">
        <v>10643.23</v>
      </c>
      <c r="Q44" s="10" t="s">
        <v>302</v>
      </c>
      <c r="V44"/>
    </row>
    <row r="45" spans="1:22" ht="15.75" x14ac:dyDescent="0.25">
      <c r="A45" s="12" t="s">
        <v>303</v>
      </c>
      <c r="B45" s="1" t="s">
        <v>43</v>
      </c>
      <c r="C45" s="17">
        <v>473722.35</v>
      </c>
      <c r="D45" s="24">
        <v>0</v>
      </c>
      <c r="E45" s="24">
        <v>0</v>
      </c>
      <c r="F45" s="33" t="str">
        <f t="shared" si="1"/>
        <v>Not Required</v>
      </c>
      <c r="G45" s="18">
        <f>FinalAllocation[[#This Row],[Required CCEIS Carryover (267)]]+FinalAllocation[[#This Row],[Required CCEIS Current FY (269)]]</f>
        <v>0</v>
      </c>
      <c r="H45" s="56">
        <v>190.24426086956373</v>
      </c>
      <c r="I45" s="52">
        <v>0</v>
      </c>
      <c r="J45" s="24">
        <f>FinalAllocation[[#This Row],[Required PSPS Carryover (266)]]+FinalAllocation[[#This Row],[Required PSPS Current FY (268)]]</f>
        <v>190.24426086956373</v>
      </c>
      <c r="K45" s="52">
        <v>216375.19999999998</v>
      </c>
      <c r="L45" s="53">
        <v>38162.36</v>
      </c>
      <c r="M45" s="52">
        <v>17314.8</v>
      </c>
      <c r="N45" s="56">
        <v>0</v>
      </c>
      <c r="O45" s="56">
        <v>69393.919999999998</v>
      </c>
      <c r="P45" s="17">
        <v>17750.02</v>
      </c>
      <c r="Q45" s="10" t="s">
        <v>303</v>
      </c>
      <c r="V45"/>
    </row>
    <row r="46" spans="1:22" ht="15.75" x14ac:dyDescent="0.25">
      <c r="A46" s="12" t="s">
        <v>304</v>
      </c>
      <c r="B46" s="1" t="s">
        <v>44</v>
      </c>
      <c r="C46" s="17">
        <v>1517791.49</v>
      </c>
      <c r="D46" s="24">
        <v>0</v>
      </c>
      <c r="E46" s="24">
        <v>0</v>
      </c>
      <c r="F46" s="33" t="str">
        <f t="shared" si="1"/>
        <v>Not Required</v>
      </c>
      <c r="G46" s="18">
        <f>FinalAllocation[[#This Row],[Required CCEIS Carryover (267)]]+FinalAllocation[[#This Row],[Required CCEIS Current FY (269)]]</f>
        <v>0</v>
      </c>
      <c r="H46" s="56">
        <v>4050.5261445783135</v>
      </c>
      <c r="I46" s="52">
        <v>16315.241489971348</v>
      </c>
      <c r="J46" s="24">
        <f>FinalAllocation[[#This Row],[Required PSPS Carryover (266)]]+FinalAllocation[[#This Row],[Required PSPS Current FY (268)]]</f>
        <v>20365.767634549662</v>
      </c>
      <c r="K46" s="52">
        <v>740859.60000000009</v>
      </c>
      <c r="L46" s="53">
        <v>129616.32000000001</v>
      </c>
      <c r="M46" s="52">
        <v>122423.58</v>
      </c>
      <c r="N46" s="56">
        <v>0</v>
      </c>
      <c r="O46" s="56">
        <v>215623.24</v>
      </c>
      <c r="P46" s="17">
        <v>76562.05</v>
      </c>
      <c r="Q46" s="10" t="s">
        <v>304</v>
      </c>
      <c r="V46"/>
    </row>
    <row r="47" spans="1:22" ht="15.75" x14ac:dyDescent="0.25">
      <c r="A47" s="12" t="s">
        <v>305</v>
      </c>
      <c r="B47" s="2" t="s">
        <v>45</v>
      </c>
      <c r="C47" s="17">
        <v>388864.17</v>
      </c>
      <c r="D47" s="24">
        <v>1627.35</v>
      </c>
      <c r="E47" s="24">
        <v>0</v>
      </c>
      <c r="F47" s="33" t="str">
        <f t="shared" si="1"/>
        <v>Required</v>
      </c>
      <c r="G47" s="18">
        <f>FinalAllocation[[#This Row],[Required CCEIS Carryover (267)]]+FinalAllocation[[#This Row],[Required CCEIS Current FY (269)]]</f>
        <v>1627.35</v>
      </c>
      <c r="H47" s="56">
        <v>12521.246530612245</v>
      </c>
      <c r="I47" s="52">
        <v>0</v>
      </c>
      <c r="J47" s="24">
        <f>FinalAllocation[[#This Row],[Required PSPS Carryover (266)]]+FinalAllocation[[#This Row],[Required PSPS Current FY (268)]]</f>
        <v>12521.246530612245</v>
      </c>
      <c r="K47" s="52">
        <v>261197.78999999998</v>
      </c>
      <c r="L47" s="53">
        <v>53466.75</v>
      </c>
      <c r="M47" s="52">
        <v>45520.22</v>
      </c>
      <c r="N47" s="56">
        <v>7.8</v>
      </c>
      <c r="O47" s="56">
        <v>22051.57</v>
      </c>
      <c r="P47" s="17">
        <v>20056.57</v>
      </c>
      <c r="Q47" s="10" t="s">
        <v>305</v>
      </c>
      <c r="V47"/>
    </row>
    <row r="48" spans="1:22" ht="15.75" x14ac:dyDescent="0.25">
      <c r="A48" s="12" t="s">
        <v>306</v>
      </c>
      <c r="B48" s="2" t="s">
        <v>46</v>
      </c>
      <c r="C48" s="17">
        <v>369858.8</v>
      </c>
      <c r="D48" s="24">
        <v>0</v>
      </c>
      <c r="E48" s="24">
        <v>0</v>
      </c>
      <c r="F48" s="33" t="str">
        <f t="shared" si="1"/>
        <v>Not Required</v>
      </c>
      <c r="G48" s="18">
        <f>FinalAllocation[[#This Row],[Required CCEIS Carryover (267)]]+FinalAllocation[[#This Row],[Required CCEIS Current FY (269)]]</f>
        <v>0</v>
      </c>
      <c r="H48" s="56">
        <v>0</v>
      </c>
      <c r="I48" s="52">
        <v>0</v>
      </c>
      <c r="J48" s="24">
        <f>FinalAllocation[[#This Row],[Required PSPS Carryover (266)]]+FinalAllocation[[#This Row],[Required PSPS Current FY (268)]]</f>
        <v>0</v>
      </c>
      <c r="K48" s="52">
        <v>117741.95</v>
      </c>
      <c r="L48" s="53">
        <v>5160.97</v>
      </c>
      <c r="M48" s="52">
        <v>3062.73</v>
      </c>
      <c r="N48" s="56">
        <v>0</v>
      </c>
      <c r="O48" s="56">
        <v>27772.07</v>
      </c>
      <c r="P48" s="17">
        <v>9861.1200000000008</v>
      </c>
      <c r="Q48" s="10" t="s">
        <v>306</v>
      </c>
      <c r="V48"/>
    </row>
    <row r="49" spans="1:22" ht="15.75" x14ac:dyDescent="0.25">
      <c r="A49" s="12" t="s">
        <v>307</v>
      </c>
      <c r="B49" s="1" t="s">
        <v>47</v>
      </c>
      <c r="C49" s="17">
        <v>181924.55</v>
      </c>
      <c r="D49" s="24">
        <v>0</v>
      </c>
      <c r="E49" s="24">
        <v>0</v>
      </c>
      <c r="F49" s="33" t="str">
        <f t="shared" si="1"/>
        <v>Not Required</v>
      </c>
      <c r="G49" s="18">
        <f>FinalAllocation[[#This Row],[Required CCEIS Carryover (267)]]+FinalAllocation[[#This Row],[Required CCEIS Current FY (269)]]</f>
        <v>0</v>
      </c>
      <c r="H49" s="56">
        <v>0</v>
      </c>
      <c r="I49" s="52">
        <v>0</v>
      </c>
      <c r="J49" s="24">
        <f>FinalAllocation[[#This Row],[Required PSPS Carryover (266)]]+FinalAllocation[[#This Row],[Required PSPS Current FY (268)]]</f>
        <v>0</v>
      </c>
      <c r="K49" s="52">
        <v>108221.51</v>
      </c>
      <c r="L49" s="53">
        <v>0</v>
      </c>
      <c r="M49" s="52">
        <v>3965.62</v>
      </c>
      <c r="N49" s="56">
        <v>0</v>
      </c>
      <c r="O49" s="56">
        <v>26383.47</v>
      </c>
      <c r="P49" s="17">
        <v>9368.07</v>
      </c>
      <c r="Q49" s="10" t="s">
        <v>307</v>
      </c>
      <c r="V49"/>
    </row>
    <row r="50" spans="1:22" ht="15.75" x14ac:dyDescent="0.25">
      <c r="A50" s="12" t="s">
        <v>308</v>
      </c>
      <c r="B50" s="2" t="s">
        <v>48</v>
      </c>
      <c r="C50" s="17">
        <v>1514185.49</v>
      </c>
      <c r="D50" s="24">
        <v>0</v>
      </c>
      <c r="E50" s="24">
        <v>0</v>
      </c>
      <c r="F50" s="33" t="str">
        <f t="shared" si="1"/>
        <v>Not Required</v>
      </c>
      <c r="G50" s="18">
        <f>FinalAllocation[[#This Row],[Required CCEIS Carryover (267)]]+FinalAllocation[[#This Row],[Required CCEIS Current FY (269)]]</f>
        <v>0</v>
      </c>
      <c r="H50" s="56">
        <v>0</v>
      </c>
      <c r="I50" s="52">
        <v>20392.43413500785</v>
      </c>
      <c r="J50" s="24">
        <f>FinalAllocation[[#This Row],[Required PSPS Carryover (266)]]+FinalAllocation[[#This Row],[Required PSPS Current FY (268)]]</f>
        <v>20392.43413500785</v>
      </c>
      <c r="K50" s="52">
        <v>684735.99</v>
      </c>
      <c r="L50" s="53">
        <v>108731</v>
      </c>
      <c r="M50" s="52">
        <v>38962.31</v>
      </c>
      <c r="N50" s="56">
        <v>0</v>
      </c>
      <c r="O50" s="56">
        <v>99979.47</v>
      </c>
      <c r="P50" s="17">
        <v>35500.04</v>
      </c>
      <c r="Q50" s="10" t="s">
        <v>308</v>
      </c>
      <c r="V50"/>
    </row>
    <row r="51" spans="1:22" ht="15.75" x14ac:dyDescent="0.25">
      <c r="A51" s="12" t="s">
        <v>309</v>
      </c>
      <c r="B51" s="2" t="s">
        <v>49</v>
      </c>
      <c r="C51" s="17">
        <v>408532.83</v>
      </c>
      <c r="D51" s="24">
        <v>0</v>
      </c>
      <c r="E51" s="24">
        <v>0</v>
      </c>
      <c r="F51" s="33" t="str">
        <f t="shared" si="1"/>
        <v>Not Required</v>
      </c>
      <c r="G51" s="18">
        <f>FinalAllocation[[#This Row],[Required CCEIS Carryover (267)]]+FinalAllocation[[#This Row],[Required CCEIS Current FY (269)]]</f>
        <v>0</v>
      </c>
      <c r="H51" s="56">
        <v>8888.7293939393949</v>
      </c>
      <c r="I51" s="52">
        <v>3383.9753846153853</v>
      </c>
      <c r="J51" s="24">
        <f>FinalAllocation[[#This Row],[Required PSPS Carryover (266)]]+FinalAllocation[[#This Row],[Required PSPS Current FY (268)]]</f>
        <v>12272.70477855478</v>
      </c>
      <c r="K51" s="52">
        <v>147025.88</v>
      </c>
      <c r="L51" s="53">
        <v>10643.65</v>
      </c>
      <c r="M51" s="52">
        <v>7965.1</v>
      </c>
      <c r="N51" s="56">
        <v>0</v>
      </c>
      <c r="O51" s="56">
        <v>16663.240000000002</v>
      </c>
      <c r="P51" s="17">
        <v>5916.67</v>
      </c>
      <c r="Q51" s="10" t="s">
        <v>309</v>
      </c>
      <c r="V51"/>
    </row>
    <row r="52" spans="1:22" ht="15.75" x14ac:dyDescent="0.25">
      <c r="A52" s="12" t="s">
        <v>310</v>
      </c>
      <c r="B52" s="2" t="s">
        <v>50</v>
      </c>
      <c r="C52" s="17">
        <v>1284945.8899999999</v>
      </c>
      <c r="D52" s="24">
        <v>0</v>
      </c>
      <c r="E52" s="24">
        <v>0</v>
      </c>
      <c r="F52" s="33" t="str">
        <f t="shared" si="1"/>
        <v>Not Required</v>
      </c>
      <c r="G52" s="18">
        <f>FinalAllocation[[#This Row],[Required CCEIS Carryover (267)]]+FinalAllocation[[#This Row],[Required CCEIS Current FY (269)]]</f>
        <v>0</v>
      </c>
      <c r="H52" s="56">
        <v>3614.8222962962964</v>
      </c>
      <c r="I52" s="52">
        <v>1510.86</v>
      </c>
      <c r="J52" s="24">
        <f>FinalAllocation[[#This Row],[Required PSPS Carryover (266)]]+FinalAllocation[[#This Row],[Required PSPS Current FY (268)]]</f>
        <v>5125.682296296296</v>
      </c>
      <c r="K52" s="52">
        <v>517689.18999999994</v>
      </c>
      <c r="L52" s="53">
        <v>8998.9</v>
      </c>
      <c r="M52" s="52">
        <v>14246.33</v>
      </c>
      <c r="N52" s="56">
        <v>0</v>
      </c>
      <c r="O52" s="56">
        <v>49989.73</v>
      </c>
      <c r="P52" s="17">
        <v>17750.02</v>
      </c>
      <c r="Q52" s="10" t="s">
        <v>310</v>
      </c>
      <c r="V52"/>
    </row>
    <row r="53" spans="1:22" ht="15.75" x14ac:dyDescent="0.25">
      <c r="A53" s="12" t="s">
        <v>311</v>
      </c>
      <c r="B53" s="2" t="s">
        <v>51</v>
      </c>
      <c r="C53" s="17">
        <v>2633376.2400000002</v>
      </c>
      <c r="D53" s="24">
        <v>0</v>
      </c>
      <c r="E53" s="24">
        <v>0</v>
      </c>
      <c r="F53" s="33" t="str">
        <f t="shared" si="1"/>
        <v>Not Required</v>
      </c>
      <c r="G53" s="18">
        <f>FinalAllocation[[#This Row],[Required CCEIS Carryover (267)]]+FinalAllocation[[#This Row],[Required CCEIS Current FY (269)]]</f>
        <v>0</v>
      </c>
      <c r="H53" s="56">
        <v>17317.149842696628</v>
      </c>
      <c r="I53" s="52">
        <v>7416.7844016227182</v>
      </c>
      <c r="J53" s="24">
        <f>FinalAllocation[[#This Row],[Required PSPS Carryover (266)]]+FinalAllocation[[#This Row],[Required PSPS Current FY (268)]]</f>
        <v>24733.934244319345</v>
      </c>
      <c r="K53" s="52">
        <v>649062.09000000008</v>
      </c>
      <c r="L53" s="53">
        <v>96827.57</v>
      </c>
      <c r="M53" s="52">
        <v>16374.6</v>
      </c>
      <c r="N53" s="56">
        <v>0</v>
      </c>
      <c r="O53" s="56">
        <v>101368.07</v>
      </c>
      <c r="P53" s="17">
        <v>35993.1</v>
      </c>
      <c r="Q53" s="10" t="s">
        <v>311</v>
      </c>
      <c r="V53"/>
    </row>
    <row r="54" spans="1:22" ht="15.75" x14ac:dyDescent="0.25">
      <c r="A54" s="12" t="s">
        <v>312</v>
      </c>
      <c r="B54" s="2" t="s">
        <v>52</v>
      </c>
      <c r="C54" s="17">
        <v>427389.78</v>
      </c>
      <c r="D54" s="24">
        <v>0</v>
      </c>
      <c r="E54" s="24">
        <v>0</v>
      </c>
      <c r="F54" s="33" t="str">
        <f t="shared" si="1"/>
        <v>Not Required</v>
      </c>
      <c r="G54" s="18">
        <f>FinalAllocation[[#This Row],[Required CCEIS Carryover (267)]]+FinalAllocation[[#This Row],[Required CCEIS Current FY (269)]]</f>
        <v>0</v>
      </c>
      <c r="H54" s="56">
        <v>0</v>
      </c>
      <c r="I54" s="52">
        <v>4324.9891428571427</v>
      </c>
      <c r="J54" s="24">
        <f>FinalAllocation[[#This Row],[Required PSPS Carryover (266)]]+FinalAllocation[[#This Row],[Required PSPS Current FY (268)]]</f>
        <v>4324.9891428571427</v>
      </c>
      <c r="K54" s="52">
        <v>210247.40000000002</v>
      </c>
      <c r="L54" s="53">
        <v>38325.29</v>
      </c>
      <c r="M54" s="52">
        <v>12509.05</v>
      </c>
      <c r="N54" s="56">
        <v>4015.49</v>
      </c>
      <c r="O54" s="56">
        <v>18051.86</v>
      </c>
      <c r="P54" s="17">
        <v>6409.73</v>
      </c>
      <c r="Q54" s="10" t="s">
        <v>312</v>
      </c>
      <c r="V54"/>
    </row>
    <row r="55" spans="1:22" ht="15.75" x14ac:dyDescent="0.25">
      <c r="A55" s="12" t="s">
        <v>313</v>
      </c>
      <c r="B55" s="1" t="s">
        <v>53</v>
      </c>
      <c r="C55" s="17">
        <v>5061267.2</v>
      </c>
      <c r="D55" s="24">
        <v>0</v>
      </c>
      <c r="E55" s="24">
        <v>0</v>
      </c>
      <c r="F55" s="33" t="str">
        <f t="shared" si="1"/>
        <v>Not Required</v>
      </c>
      <c r="G55" s="18">
        <f>FinalAllocation[[#This Row],[Required CCEIS Carryover (267)]]+FinalAllocation[[#This Row],[Required CCEIS Current FY (269)]]</f>
        <v>0</v>
      </c>
      <c r="H55" s="56">
        <v>0</v>
      </c>
      <c r="I55" s="52">
        <v>8687.9887500000004</v>
      </c>
      <c r="J55" s="24">
        <f>FinalAllocation[[#This Row],[Required PSPS Carryover (266)]]+FinalAllocation[[#This Row],[Required PSPS Current FY (268)]]</f>
        <v>8687.9887500000004</v>
      </c>
      <c r="K55" s="52">
        <v>1753322.4999999998</v>
      </c>
      <c r="L55" s="53">
        <v>91891.13</v>
      </c>
      <c r="M55" s="52">
        <v>58411.34</v>
      </c>
      <c r="N55" s="56">
        <v>0</v>
      </c>
      <c r="O55" s="56">
        <v>231896.84</v>
      </c>
      <c r="P55" s="17">
        <v>82340.37</v>
      </c>
      <c r="Q55" s="10" t="s">
        <v>313</v>
      </c>
      <c r="V55"/>
    </row>
    <row r="56" spans="1:22" ht="15.75" x14ac:dyDescent="0.25">
      <c r="A56" s="12" t="s">
        <v>314</v>
      </c>
      <c r="B56" s="1" t="s">
        <v>54</v>
      </c>
      <c r="C56" s="17">
        <v>3082170.38</v>
      </c>
      <c r="D56" s="24">
        <v>0</v>
      </c>
      <c r="E56" s="24">
        <v>0</v>
      </c>
      <c r="F56" s="33" t="str">
        <f t="shared" si="1"/>
        <v>Not Required</v>
      </c>
      <c r="G56" s="18">
        <f>FinalAllocation[[#This Row],[Required CCEIS Carryover (267)]]+FinalAllocation[[#This Row],[Required CCEIS Current FY (269)]]</f>
        <v>0</v>
      </c>
      <c r="H56" s="56">
        <v>0</v>
      </c>
      <c r="I56" s="52">
        <v>7584.7963521453494</v>
      </c>
      <c r="J56" s="24">
        <f>FinalAllocation[[#This Row],[Required PSPS Carryover (266)]]+FinalAllocation[[#This Row],[Required PSPS Current FY (268)]]</f>
        <v>7584.7963521453494</v>
      </c>
      <c r="K56" s="52">
        <v>827516.3600000001</v>
      </c>
      <c r="L56" s="53">
        <v>0</v>
      </c>
      <c r="M56" s="52">
        <v>26728.84</v>
      </c>
      <c r="N56" s="56">
        <v>0</v>
      </c>
      <c r="O56" s="56">
        <v>133305.96</v>
      </c>
      <c r="P56" s="17">
        <v>47333.39</v>
      </c>
      <c r="Q56" s="10" t="s">
        <v>314</v>
      </c>
      <c r="V56"/>
    </row>
    <row r="57" spans="1:22" ht="15.75" x14ac:dyDescent="0.25">
      <c r="A57" s="12" t="s">
        <v>315</v>
      </c>
      <c r="B57" s="3" t="s">
        <v>55</v>
      </c>
      <c r="C57" s="17">
        <v>1978068.52</v>
      </c>
      <c r="D57" s="24">
        <v>0</v>
      </c>
      <c r="E57" s="24">
        <v>0</v>
      </c>
      <c r="F57" s="33" t="str">
        <f t="shared" si="1"/>
        <v>Not Required</v>
      </c>
      <c r="G57" s="18">
        <f>FinalAllocation[[#This Row],[Required CCEIS Carryover (267)]]+FinalAllocation[[#This Row],[Required CCEIS Current FY (269)]]</f>
        <v>0</v>
      </c>
      <c r="H57" s="56">
        <v>3223.2577556109727</v>
      </c>
      <c r="I57" s="52">
        <v>15237.238952380952</v>
      </c>
      <c r="J57" s="24">
        <f>FinalAllocation[[#This Row],[Required PSPS Carryover (266)]]+FinalAllocation[[#This Row],[Required PSPS Current FY (268)]]</f>
        <v>18460.496707991926</v>
      </c>
      <c r="K57" s="52">
        <v>534378</v>
      </c>
      <c r="L57" s="53">
        <v>6531.36</v>
      </c>
      <c r="M57" s="52">
        <v>16875.84</v>
      </c>
      <c r="N57" s="56">
        <v>18.07</v>
      </c>
      <c r="O57" s="56">
        <v>74984.600000000006</v>
      </c>
      <c r="P57" s="17">
        <v>26625.03</v>
      </c>
      <c r="Q57" s="10" t="s">
        <v>315</v>
      </c>
      <c r="V57"/>
    </row>
    <row r="58" spans="1:22" ht="15.75" x14ac:dyDescent="0.25">
      <c r="A58" s="12" t="s">
        <v>316</v>
      </c>
      <c r="B58" s="2" t="s">
        <v>56</v>
      </c>
      <c r="C58" s="17">
        <v>547446.81999999995</v>
      </c>
      <c r="D58" s="24">
        <v>0</v>
      </c>
      <c r="E58" s="24">
        <v>0</v>
      </c>
      <c r="F58" s="33" t="str">
        <f t="shared" si="1"/>
        <v>Not Required</v>
      </c>
      <c r="G58" s="18">
        <f>FinalAllocation[[#This Row],[Required CCEIS Carryover (267)]]+FinalAllocation[[#This Row],[Required CCEIS Current FY (269)]]</f>
        <v>0</v>
      </c>
      <c r="H58" s="56">
        <v>3054.6414473684208</v>
      </c>
      <c r="I58" s="52">
        <v>0</v>
      </c>
      <c r="J58" s="24">
        <f>FinalAllocation[[#This Row],[Required PSPS Carryover (266)]]+FinalAllocation[[#This Row],[Required PSPS Current FY (268)]]</f>
        <v>3054.6414473684208</v>
      </c>
      <c r="K58" s="52">
        <v>189440.25</v>
      </c>
      <c r="L58" s="53">
        <v>0</v>
      </c>
      <c r="M58" s="52">
        <v>9216.35</v>
      </c>
      <c r="N58" s="56">
        <v>0</v>
      </c>
      <c r="O58" s="56">
        <v>23292.54</v>
      </c>
      <c r="P58" s="17">
        <v>8270.56</v>
      </c>
      <c r="Q58" s="10" t="s">
        <v>316</v>
      </c>
      <c r="V58"/>
    </row>
    <row r="59" spans="1:22" ht="15.75" x14ac:dyDescent="0.25">
      <c r="A59" s="12" t="s">
        <v>317</v>
      </c>
      <c r="B59" s="2" t="s">
        <v>57</v>
      </c>
      <c r="C59" s="17">
        <v>2512356.54</v>
      </c>
      <c r="D59" s="24">
        <v>0</v>
      </c>
      <c r="E59" s="24">
        <v>0</v>
      </c>
      <c r="F59" s="33" t="str">
        <f t="shared" si="1"/>
        <v>Not Required</v>
      </c>
      <c r="G59" s="18">
        <f>FinalAllocation[[#This Row],[Required CCEIS Carryover (267)]]+FinalAllocation[[#This Row],[Required CCEIS Current FY (269)]]</f>
        <v>0</v>
      </c>
      <c r="H59" s="56">
        <v>8646.438841870824</v>
      </c>
      <c r="I59" s="52">
        <v>15578.817641921398</v>
      </c>
      <c r="J59" s="24">
        <f>FinalAllocation[[#This Row],[Required PSPS Carryover (266)]]+FinalAllocation[[#This Row],[Required PSPS Current FY (268)]]</f>
        <v>24225.256483792222</v>
      </c>
      <c r="K59" s="52">
        <v>1117706.83</v>
      </c>
      <c r="L59" s="53">
        <v>189298.63</v>
      </c>
      <c r="M59" s="52">
        <v>32806.11</v>
      </c>
      <c r="N59" s="56">
        <v>0</v>
      </c>
      <c r="O59" s="56">
        <v>105533.89</v>
      </c>
      <c r="P59" s="17">
        <v>38105.839999999997</v>
      </c>
      <c r="Q59" s="10" t="s">
        <v>317</v>
      </c>
      <c r="V59"/>
    </row>
    <row r="60" spans="1:22" ht="15.75" x14ac:dyDescent="0.25">
      <c r="A60" s="12" t="s">
        <v>318</v>
      </c>
      <c r="B60" s="2" t="s">
        <v>58</v>
      </c>
      <c r="C60" s="17">
        <v>481430.37</v>
      </c>
      <c r="D60" s="24">
        <v>0</v>
      </c>
      <c r="E60" s="24">
        <v>0</v>
      </c>
      <c r="F60" s="33" t="str">
        <f t="shared" si="1"/>
        <v>Not Required</v>
      </c>
      <c r="G60" s="18">
        <f>FinalAllocation[[#This Row],[Required CCEIS Carryover (267)]]+FinalAllocation[[#This Row],[Required CCEIS Current FY (269)]]</f>
        <v>0</v>
      </c>
      <c r="H60" s="56">
        <v>0</v>
      </c>
      <c r="I60" s="52">
        <v>7300.9039682539687</v>
      </c>
      <c r="J60" s="24">
        <f>FinalAllocation[[#This Row],[Required PSPS Carryover (266)]]+FinalAllocation[[#This Row],[Required PSPS Current FY (268)]]</f>
        <v>7300.9039682539687</v>
      </c>
      <c r="K60" s="52">
        <v>231807.48</v>
      </c>
      <c r="L60" s="53">
        <v>40335.31</v>
      </c>
      <c r="M60" s="52">
        <v>8636.4699999999993</v>
      </c>
      <c r="N60" s="56">
        <v>0</v>
      </c>
      <c r="O60" s="56">
        <v>30889.87</v>
      </c>
      <c r="P60" s="17">
        <v>20589.97</v>
      </c>
      <c r="Q60" s="10" t="s">
        <v>318</v>
      </c>
      <c r="V60"/>
    </row>
    <row r="61" spans="1:22" ht="15.75" x14ac:dyDescent="0.25">
      <c r="A61" s="12" t="s">
        <v>319</v>
      </c>
      <c r="B61" s="1" t="s">
        <v>59</v>
      </c>
      <c r="C61" s="17">
        <v>558937.86</v>
      </c>
      <c r="D61" s="24">
        <v>0</v>
      </c>
      <c r="E61" s="24">
        <v>0</v>
      </c>
      <c r="F61" s="33" t="str">
        <f t="shared" si="1"/>
        <v>Not Required</v>
      </c>
      <c r="G61" s="18">
        <f>FinalAllocation[[#This Row],[Required CCEIS Carryover (267)]]+FinalAllocation[[#This Row],[Required CCEIS Current FY (269)]]</f>
        <v>0</v>
      </c>
      <c r="H61" s="56">
        <v>0</v>
      </c>
      <c r="I61" s="52">
        <v>0</v>
      </c>
      <c r="J61" s="24">
        <f>FinalAllocation[[#This Row],[Required PSPS Carryover (266)]]+FinalAllocation[[#This Row],[Required PSPS Current FY (268)]]</f>
        <v>0</v>
      </c>
      <c r="K61" s="52">
        <v>181291.02</v>
      </c>
      <c r="L61" s="53">
        <v>36805.360000000001</v>
      </c>
      <c r="M61" s="52">
        <v>3698.48</v>
      </c>
      <c r="N61" s="56">
        <v>0</v>
      </c>
      <c r="O61" s="56">
        <v>34715.089999999997</v>
      </c>
      <c r="P61" s="17">
        <v>12326.4</v>
      </c>
      <c r="Q61" s="10" t="s">
        <v>319</v>
      </c>
      <c r="V61"/>
    </row>
    <row r="62" spans="1:22" ht="15.75" x14ac:dyDescent="0.25">
      <c r="A62" s="12" t="s">
        <v>320</v>
      </c>
      <c r="B62" s="2" t="s">
        <v>60</v>
      </c>
      <c r="C62" s="17">
        <v>412540.13</v>
      </c>
      <c r="D62" s="24">
        <v>0</v>
      </c>
      <c r="E62" s="24">
        <v>0</v>
      </c>
      <c r="F62" s="33" t="str">
        <f t="shared" si="1"/>
        <v>Not Required</v>
      </c>
      <c r="G62" s="18">
        <f>FinalAllocation[[#This Row],[Required CCEIS Carryover (267)]]+FinalAllocation[[#This Row],[Required CCEIS Current FY (269)]]</f>
        <v>0</v>
      </c>
      <c r="H62" s="56">
        <v>11308.928674698795</v>
      </c>
      <c r="I62" s="52">
        <v>4512.53</v>
      </c>
      <c r="J62" s="24">
        <f>FinalAllocation[[#This Row],[Required PSPS Carryover (266)]]+FinalAllocation[[#This Row],[Required PSPS Current FY (268)]]</f>
        <v>15821.458674698795</v>
      </c>
      <c r="K62" s="52">
        <v>158455.21</v>
      </c>
      <c r="L62" s="53">
        <v>7776.68</v>
      </c>
      <c r="M62" s="52">
        <v>7511.65</v>
      </c>
      <c r="N62" s="56">
        <v>0</v>
      </c>
      <c r="O62" s="56">
        <v>39520.879999999997</v>
      </c>
      <c r="P62" s="17">
        <v>12326.4</v>
      </c>
      <c r="Q62" s="10" t="s">
        <v>320</v>
      </c>
      <c r="V62"/>
    </row>
    <row r="63" spans="1:22" ht="15.75" x14ac:dyDescent="0.25">
      <c r="A63" s="12" t="s">
        <v>321</v>
      </c>
      <c r="B63" s="2" t="s">
        <v>61</v>
      </c>
      <c r="C63" s="17">
        <v>4140772.13</v>
      </c>
      <c r="D63" s="24">
        <v>0</v>
      </c>
      <c r="E63" s="24">
        <v>0</v>
      </c>
      <c r="F63" s="33" t="str">
        <f t="shared" si="1"/>
        <v>Not Required</v>
      </c>
      <c r="G63" s="18">
        <f>FinalAllocation[[#This Row],[Required CCEIS Carryover (267)]]+FinalAllocation[[#This Row],[Required CCEIS Current FY (269)]]</f>
        <v>0</v>
      </c>
      <c r="H63" s="56">
        <v>134.60959493670907</v>
      </c>
      <c r="I63" s="52">
        <v>0</v>
      </c>
      <c r="J63" s="24">
        <f>FinalAllocation[[#This Row],[Required PSPS Carryover (266)]]+FinalAllocation[[#This Row],[Required PSPS Current FY (268)]]</f>
        <v>134.60959493670907</v>
      </c>
      <c r="K63" s="52">
        <v>1351417.35</v>
      </c>
      <c r="L63" s="53">
        <v>212459.47</v>
      </c>
      <c r="M63" s="52">
        <v>62076.46</v>
      </c>
      <c r="N63" s="56">
        <v>0</v>
      </c>
      <c r="O63" s="56">
        <v>190238.72</v>
      </c>
      <c r="P63" s="17">
        <v>67548.69</v>
      </c>
      <c r="Q63" s="10" t="s">
        <v>321</v>
      </c>
      <c r="V63"/>
    </row>
    <row r="64" spans="1:22" ht="15.75" x14ac:dyDescent="0.25">
      <c r="A64" s="12" t="s">
        <v>322</v>
      </c>
      <c r="B64" s="1" t="s">
        <v>62</v>
      </c>
      <c r="C64" s="17">
        <v>302304.78999999998</v>
      </c>
      <c r="D64" s="24">
        <v>0</v>
      </c>
      <c r="E64" s="24">
        <v>0</v>
      </c>
      <c r="F64" s="33" t="str">
        <f t="shared" si="1"/>
        <v>Not Required</v>
      </c>
      <c r="G64" s="18">
        <f>FinalAllocation[[#This Row],[Required CCEIS Carryover (267)]]+FinalAllocation[[#This Row],[Required CCEIS Current FY (269)]]</f>
        <v>0</v>
      </c>
      <c r="H64" s="56">
        <v>0</v>
      </c>
      <c r="I64" s="52">
        <v>2140.9370149253732</v>
      </c>
      <c r="J64" s="24">
        <f>FinalAllocation[[#This Row],[Required PSPS Carryover (266)]]+FinalAllocation[[#This Row],[Required PSPS Current FY (268)]]</f>
        <v>2140.9370149253732</v>
      </c>
      <c r="K64" s="52">
        <v>155397.54</v>
      </c>
      <c r="L64" s="53">
        <v>1389.05</v>
      </c>
      <c r="M64" s="52">
        <v>6049.33</v>
      </c>
      <c r="N64" s="56">
        <v>2816.98</v>
      </c>
      <c r="O64" s="56">
        <v>5554.41</v>
      </c>
      <c r="P64" s="17">
        <v>1972.22</v>
      </c>
      <c r="Q64" s="10" t="s">
        <v>322</v>
      </c>
      <c r="V64"/>
    </row>
    <row r="65" spans="1:22" ht="15.75" x14ac:dyDescent="0.25">
      <c r="A65" s="12" t="s">
        <v>323</v>
      </c>
      <c r="B65" s="1" t="s">
        <v>63</v>
      </c>
      <c r="C65" s="17">
        <v>2813699.86</v>
      </c>
      <c r="D65" s="24">
        <v>272093.62</v>
      </c>
      <c r="E65" s="24">
        <v>0</v>
      </c>
      <c r="F65" s="33" t="str">
        <f t="shared" si="1"/>
        <v>Required</v>
      </c>
      <c r="G65" s="18">
        <f>FinalAllocation[[#This Row],[Required CCEIS Carryover (267)]]+FinalAllocation[[#This Row],[Required CCEIS Current FY (269)]]</f>
        <v>272093.62</v>
      </c>
      <c r="H65" s="56">
        <v>12426.403442340792</v>
      </c>
      <c r="I65" s="52">
        <v>18022.13572442342</v>
      </c>
      <c r="J65" s="24">
        <f>FinalAllocation[[#This Row],[Required PSPS Carryover (266)]]+FinalAllocation[[#This Row],[Required PSPS Current FY (268)]]</f>
        <v>30448.539166764211</v>
      </c>
      <c r="K65" s="52">
        <v>2672734.4299999997</v>
      </c>
      <c r="L65" s="53">
        <v>319117.01</v>
      </c>
      <c r="M65" s="52">
        <v>110693.75</v>
      </c>
      <c r="N65" s="56">
        <v>0</v>
      </c>
      <c r="O65" s="56">
        <v>233285.44</v>
      </c>
      <c r="P65" s="17">
        <v>82833.429999999993</v>
      </c>
      <c r="Q65" s="10" t="s">
        <v>323</v>
      </c>
      <c r="V65"/>
    </row>
    <row r="66" spans="1:22" ht="15.75" x14ac:dyDescent="0.25">
      <c r="A66" s="12" t="s">
        <v>324</v>
      </c>
      <c r="B66" s="2" t="s">
        <v>64</v>
      </c>
      <c r="C66" s="17">
        <v>2937073.01</v>
      </c>
      <c r="D66" s="24">
        <v>0</v>
      </c>
      <c r="E66" s="24">
        <v>0</v>
      </c>
      <c r="F66" s="33" t="str">
        <f t="shared" ref="F66:F129" si="2">IF(G66=0,"Not Required","Required")</f>
        <v>Not Required</v>
      </c>
      <c r="G66" s="18">
        <f>FinalAllocation[[#This Row],[Required CCEIS Carryover (267)]]+FinalAllocation[[#This Row],[Required CCEIS Current FY (269)]]</f>
        <v>0</v>
      </c>
      <c r="H66" s="56">
        <v>0</v>
      </c>
      <c r="I66" s="52">
        <v>0</v>
      </c>
      <c r="J66" s="24">
        <f>FinalAllocation[[#This Row],[Required PSPS Carryover (266)]]+FinalAllocation[[#This Row],[Required PSPS Current FY (268)]]</f>
        <v>0</v>
      </c>
      <c r="K66" s="52">
        <v>1282006.4100000001</v>
      </c>
      <c r="L66" s="53">
        <v>2130.21</v>
      </c>
      <c r="M66" s="52">
        <v>44419.759999999995</v>
      </c>
      <c r="N66" s="56">
        <v>31.73</v>
      </c>
      <c r="O66" s="56">
        <v>77843.849999999991</v>
      </c>
      <c r="P66" s="17">
        <v>29983.14</v>
      </c>
      <c r="Q66" s="10" t="s">
        <v>324</v>
      </c>
      <c r="V66"/>
    </row>
    <row r="67" spans="1:22" ht="15.75" x14ac:dyDescent="0.25">
      <c r="A67" s="12" t="s">
        <v>325</v>
      </c>
      <c r="B67" s="1" t="s">
        <v>65</v>
      </c>
      <c r="C67" s="17">
        <v>259517.05</v>
      </c>
      <c r="D67" s="24">
        <v>0</v>
      </c>
      <c r="E67" s="24">
        <v>0</v>
      </c>
      <c r="F67" s="33" t="str">
        <f t="shared" si="2"/>
        <v>Not Required</v>
      </c>
      <c r="G67" s="18">
        <f>FinalAllocation[[#This Row],[Required CCEIS Carryover (267)]]+FinalAllocation[[#This Row],[Required CCEIS Current FY (269)]]</f>
        <v>0</v>
      </c>
      <c r="H67" s="56">
        <v>0</v>
      </c>
      <c r="I67" s="52">
        <v>3653.9359595959595</v>
      </c>
      <c r="J67" s="24">
        <f>FinalAllocation[[#This Row],[Required PSPS Carryover (266)]]+FinalAllocation[[#This Row],[Required PSPS Current FY (268)]]</f>
        <v>3653.9359595959595</v>
      </c>
      <c r="K67" s="52">
        <v>206543.25</v>
      </c>
      <c r="L67" s="53">
        <v>33486.19</v>
      </c>
      <c r="M67" s="52">
        <v>4466.3099999999995</v>
      </c>
      <c r="N67" s="56">
        <v>0</v>
      </c>
      <c r="O67" s="56">
        <v>18908.890000000003</v>
      </c>
      <c r="P67" s="17">
        <v>6714.03</v>
      </c>
      <c r="Q67" s="10" t="s">
        <v>325</v>
      </c>
      <c r="V67"/>
    </row>
    <row r="68" spans="1:22" ht="15.75" x14ac:dyDescent="0.25">
      <c r="A68" s="12" t="s">
        <v>326</v>
      </c>
      <c r="B68" s="1" t="s">
        <v>66</v>
      </c>
      <c r="C68" s="17">
        <v>2305333.34</v>
      </c>
      <c r="D68" s="24">
        <v>0</v>
      </c>
      <c r="E68" s="24">
        <v>0</v>
      </c>
      <c r="F68" s="33" t="str">
        <f t="shared" si="2"/>
        <v>Not Required</v>
      </c>
      <c r="G68" s="18">
        <f>FinalAllocation[[#This Row],[Required CCEIS Carryover (267)]]+FinalAllocation[[#This Row],[Required CCEIS Current FY (269)]]</f>
        <v>0</v>
      </c>
      <c r="H68" s="56">
        <v>5169.6459398496245</v>
      </c>
      <c r="I68" s="52">
        <v>6362.6572727272724</v>
      </c>
      <c r="J68" s="24">
        <f>FinalAllocation[[#This Row],[Required PSPS Carryover (266)]]+FinalAllocation[[#This Row],[Required PSPS Current FY (268)]]</f>
        <v>11532.303212576897</v>
      </c>
      <c r="K68" s="52">
        <v>1131790.0900000001</v>
      </c>
      <c r="L68" s="53">
        <v>1420.81</v>
      </c>
      <c r="M68" s="52">
        <v>28305.8</v>
      </c>
      <c r="N68" s="56">
        <v>0</v>
      </c>
      <c r="O68" s="56">
        <v>51378.34</v>
      </c>
      <c r="P68" s="17">
        <v>18243.080000000002</v>
      </c>
      <c r="Q68" s="10" t="s">
        <v>326</v>
      </c>
      <c r="V68"/>
    </row>
    <row r="69" spans="1:22" ht="15.75" x14ac:dyDescent="0.25">
      <c r="A69" s="12" t="s">
        <v>327</v>
      </c>
      <c r="B69" s="1" t="s">
        <v>67</v>
      </c>
      <c r="C69" s="17">
        <v>2011267.53</v>
      </c>
      <c r="D69" s="24">
        <v>1170.1099999999999</v>
      </c>
      <c r="E69" s="24">
        <v>0</v>
      </c>
      <c r="F69" s="33" t="str">
        <f t="shared" si="2"/>
        <v>Required</v>
      </c>
      <c r="G69" s="18">
        <f>FinalAllocation[[#This Row],[Required CCEIS Carryover (267)]]+FinalAllocation[[#This Row],[Required CCEIS Current FY (269)]]</f>
        <v>1170.1099999999999</v>
      </c>
      <c r="H69" s="56">
        <v>0</v>
      </c>
      <c r="I69" s="52">
        <v>0</v>
      </c>
      <c r="J69" s="24">
        <f>FinalAllocation[[#This Row],[Required PSPS Carryover (266)]]+FinalAllocation[[#This Row],[Required PSPS Current FY (268)]]</f>
        <v>0</v>
      </c>
      <c r="K69" s="52">
        <v>260761.7</v>
      </c>
      <c r="L69" s="53">
        <v>42169.01</v>
      </c>
      <c r="M69" s="52">
        <v>18559.849999999999</v>
      </c>
      <c r="N69" s="56">
        <v>0</v>
      </c>
      <c r="O69" s="56">
        <v>90259.24</v>
      </c>
      <c r="P69" s="17">
        <v>32048.65</v>
      </c>
      <c r="Q69" s="10" t="s">
        <v>327</v>
      </c>
      <c r="V69"/>
    </row>
    <row r="70" spans="1:22" ht="15.75" x14ac:dyDescent="0.25">
      <c r="A70" s="12" t="s">
        <v>328</v>
      </c>
      <c r="B70" s="1" t="s">
        <v>68</v>
      </c>
      <c r="C70" s="17">
        <v>802834.42</v>
      </c>
      <c r="D70" s="24">
        <v>0</v>
      </c>
      <c r="E70" s="24">
        <v>0</v>
      </c>
      <c r="F70" s="33" t="str">
        <f t="shared" si="2"/>
        <v>Not Required</v>
      </c>
      <c r="G70" s="18">
        <f>FinalAllocation[[#This Row],[Required CCEIS Carryover (267)]]+FinalAllocation[[#This Row],[Required CCEIS Current FY (269)]]</f>
        <v>0</v>
      </c>
      <c r="H70" s="56">
        <v>0</v>
      </c>
      <c r="I70" s="52">
        <v>2227.0595652173915</v>
      </c>
      <c r="J70" s="24">
        <f>FinalAllocation[[#This Row],[Required PSPS Carryover (266)]]+FinalAllocation[[#This Row],[Required PSPS Current FY (268)]]</f>
        <v>2227.0595652173915</v>
      </c>
      <c r="K70" s="52">
        <v>421576.46</v>
      </c>
      <c r="L70" s="53">
        <v>63197.120000000003</v>
      </c>
      <c r="M70" s="52">
        <v>50194.97</v>
      </c>
      <c r="N70" s="56">
        <v>210.11</v>
      </c>
      <c r="O70" s="56">
        <v>76373.210000000006</v>
      </c>
      <c r="P70" s="17">
        <v>27118.09</v>
      </c>
      <c r="Q70" s="10" t="s">
        <v>328</v>
      </c>
      <c r="V70"/>
    </row>
    <row r="71" spans="1:22" ht="15.75" x14ac:dyDescent="0.25">
      <c r="A71" s="12" t="s">
        <v>329</v>
      </c>
      <c r="B71" s="2" t="s">
        <v>69</v>
      </c>
      <c r="C71" s="17">
        <v>1032714.83</v>
      </c>
      <c r="D71" s="24">
        <v>0</v>
      </c>
      <c r="E71" s="24">
        <v>0</v>
      </c>
      <c r="F71" s="33" t="str">
        <f t="shared" si="2"/>
        <v>Not Required</v>
      </c>
      <c r="G71" s="18">
        <f>FinalAllocation[[#This Row],[Required CCEIS Carryover (267)]]+FinalAllocation[[#This Row],[Required CCEIS Current FY (269)]]</f>
        <v>0</v>
      </c>
      <c r="H71" s="56">
        <v>12207.412958579886</v>
      </c>
      <c r="I71" s="52">
        <v>13469.031412429378</v>
      </c>
      <c r="J71" s="24">
        <f>FinalAllocation[[#This Row],[Required PSPS Carryover (266)]]+FinalAllocation[[#This Row],[Required PSPS Current FY (268)]]</f>
        <v>25676.444371009264</v>
      </c>
      <c r="K71" s="52">
        <v>355217.76000000007</v>
      </c>
      <c r="L71" s="53">
        <v>43600.34</v>
      </c>
      <c r="M71" s="52">
        <v>25437.02</v>
      </c>
      <c r="N71" s="56">
        <v>0</v>
      </c>
      <c r="O71" s="56">
        <v>127751.55</v>
      </c>
      <c r="P71" s="17">
        <v>45361.16</v>
      </c>
      <c r="Q71" s="10" t="s">
        <v>329</v>
      </c>
      <c r="V71"/>
    </row>
    <row r="72" spans="1:22" ht="15.75" x14ac:dyDescent="0.25">
      <c r="A72" s="12" t="s">
        <v>330</v>
      </c>
      <c r="B72" s="2" t="s">
        <v>70</v>
      </c>
      <c r="C72" s="17">
        <v>721912.21</v>
      </c>
      <c r="D72" s="24">
        <v>0</v>
      </c>
      <c r="E72" s="24">
        <v>0</v>
      </c>
      <c r="F72" s="33" t="str">
        <f t="shared" si="2"/>
        <v>Not Required</v>
      </c>
      <c r="G72" s="18">
        <f>FinalAllocation[[#This Row],[Required CCEIS Carryover (267)]]+FinalAllocation[[#This Row],[Required CCEIS Current FY (269)]]</f>
        <v>0</v>
      </c>
      <c r="H72" s="56">
        <v>3881.2381215469618</v>
      </c>
      <c r="I72" s="52">
        <v>6436.5393333333341</v>
      </c>
      <c r="J72" s="24">
        <f>FinalAllocation[[#This Row],[Required PSPS Carryover (266)]]+FinalAllocation[[#This Row],[Required PSPS Current FY (268)]]</f>
        <v>10317.777454880295</v>
      </c>
      <c r="K72" s="52">
        <v>351377.23000000004</v>
      </c>
      <c r="L72" s="53">
        <v>64206.01</v>
      </c>
      <c r="M72" s="52">
        <v>36368.36</v>
      </c>
      <c r="N72" s="56">
        <v>0</v>
      </c>
      <c r="O72" s="56">
        <v>48601.13</v>
      </c>
      <c r="P72" s="17">
        <v>17256.96</v>
      </c>
      <c r="Q72" s="10" t="s">
        <v>330</v>
      </c>
      <c r="V72"/>
    </row>
    <row r="73" spans="1:22" ht="15.75" x14ac:dyDescent="0.25">
      <c r="A73" s="12" t="s">
        <v>331</v>
      </c>
      <c r="B73" s="1" t="s">
        <v>71</v>
      </c>
      <c r="C73" s="17">
        <v>1211221.1000000001</v>
      </c>
      <c r="D73" s="24">
        <v>0</v>
      </c>
      <c r="E73" s="24">
        <v>0</v>
      </c>
      <c r="F73" s="33" t="str">
        <f t="shared" si="2"/>
        <v>Not Required</v>
      </c>
      <c r="G73" s="18">
        <f>FinalAllocation[[#This Row],[Required CCEIS Carryover (267)]]+FinalAllocation[[#This Row],[Required CCEIS Current FY (269)]]</f>
        <v>0</v>
      </c>
      <c r="H73" s="56">
        <v>0</v>
      </c>
      <c r="I73" s="52">
        <v>3946.8510576923077</v>
      </c>
      <c r="J73" s="24">
        <f>FinalAllocation[[#This Row],[Required PSPS Carryover (266)]]+FinalAllocation[[#This Row],[Required PSPS Current FY (268)]]</f>
        <v>3946.8510576923077</v>
      </c>
      <c r="K73" s="52">
        <v>462569.87</v>
      </c>
      <c r="L73" s="53">
        <v>72201.08</v>
      </c>
      <c r="M73" s="52">
        <v>77584.570000000007</v>
      </c>
      <c r="N73" s="56">
        <v>0</v>
      </c>
      <c r="O73" s="56">
        <v>134694.57</v>
      </c>
      <c r="P73" s="17">
        <v>47826.44</v>
      </c>
      <c r="Q73" s="10" t="s">
        <v>331</v>
      </c>
      <c r="V73"/>
    </row>
    <row r="74" spans="1:22" ht="15.75" x14ac:dyDescent="0.25">
      <c r="A74" s="12" t="s">
        <v>332</v>
      </c>
      <c r="B74" s="2" t="s">
        <v>72</v>
      </c>
      <c r="C74" s="17">
        <v>8502509.6600000001</v>
      </c>
      <c r="D74" s="24">
        <v>0</v>
      </c>
      <c r="E74" s="24">
        <v>0</v>
      </c>
      <c r="F74" s="33" t="str">
        <f t="shared" si="2"/>
        <v>Not Required</v>
      </c>
      <c r="G74" s="18">
        <f>FinalAllocation[[#This Row],[Required CCEIS Carryover (267)]]+FinalAllocation[[#This Row],[Required CCEIS Current FY (269)]]</f>
        <v>0</v>
      </c>
      <c r="H74" s="56">
        <v>20495.437907854983</v>
      </c>
      <c r="I74" s="52">
        <v>58409.290680839411</v>
      </c>
      <c r="J74" s="24">
        <f>FinalAllocation[[#This Row],[Required PSPS Carryover (266)]]+FinalAllocation[[#This Row],[Required PSPS Current FY (268)]]</f>
        <v>78904.728588694386</v>
      </c>
      <c r="K74" s="52">
        <v>2637713.27</v>
      </c>
      <c r="L74" s="53">
        <v>372149.36</v>
      </c>
      <c r="M74" s="52">
        <v>102553.13</v>
      </c>
      <c r="N74" s="56">
        <v>0</v>
      </c>
      <c r="O74" s="56">
        <v>369368.61</v>
      </c>
      <c r="P74" s="17">
        <v>131152.93</v>
      </c>
      <c r="Q74" s="10" t="s">
        <v>332</v>
      </c>
      <c r="V74"/>
    </row>
    <row r="75" spans="1:22" ht="15.75" x14ac:dyDescent="0.25">
      <c r="A75" s="12" t="s">
        <v>333</v>
      </c>
      <c r="B75" s="2" t="s">
        <v>73</v>
      </c>
      <c r="C75" s="17">
        <v>2219548.0299999998</v>
      </c>
      <c r="D75" s="24">
        <v>0</v>
      </c>
      <c r="E75" s="24">
        <v>0</v>
      </c>
      <c r="F75" s="33" t="str">
        <f t="shared" si="2"/>
        <v>Not Required</v>
      </c>
      <c r="G75" s="18">
        <f>FinalAllocation[[#This Row],[Required CCEIS Carryover (267)]]+FinalAllocation[[#This Row],[Required CCEIS Current FY (269)]]</f>
        <v>0</v>
      </c>
      <c r="H75" s="56">
        <v>603.81403422982908</v>
      </c>
      <c r="I75" s="52">
        <v>0</v>
      </c>
      <c r="J75" s="24">
        <f>FinalAllocation[[#This Row],[Required PSPS Carryover (266)]]+FinalAllocation[[#This Row],[Required PSPS Current FY (268)]]</f>
        <v>603.81403422982908</v>
      </c>
      <c r="K75" s="52">
        <v>824222.33</v>
      </c>
      <c r="L75" s="53">
        <v>2043.72</v>
      </c>
      <c r="M75" s="52">
        <v>35509.01</v>
      </c>
      <c r="N75" s="56">
        <v>0</v>
      </c>
      <c r="O75" s="56">
        <v>94425.06</v>
      </c>
      <c r="P75" s="17">
        <v>33527.82</v>
      </c>
      <c r="Q75" s="10" t="s">
        <v>333</v>
      </c>
      <c r="V75"/>
    </row>
    <row r="76" spans="1:22" ht="15.75" x14ac:dyDescent="0.25">
      <c r="A76" s="12" t="s">
        <v>334</v>
      </c>
      <c r="B76" s="2" t="s">
        <v>74</v>
      </c>
      <c r="C76" s="17">
        <v>254770.87</v>
      </c>
      <c r="D76" s="24">
        <v>461.02</v>
      </c>
      <c r="E76" s="24">
        <v>0</v>
      </c>
      <c r="F76" s="33" t="str">
        <f t="shared" si="2"/>
        <v>Required</v>
      </c>
      <c r="G76" s="18">
        <f>FinalAllocation[[#This Row],[Required CCEIS Carryover (267)]]+FinalAllocation[[#This Row],[Required CCEIS Current FY (269)]]</f>
        <v>461.02</v>
      </c>
      <c r="H76" s="56">
        <v>0</v>
      </c>
      <c r="I76" s="52">
        <v>1248.4201666666668</v>
      </c>
      <c r="J76" s="24">
        <f>FinalAllocation[[#This Row],[Required PSPS Carryover (266)]]+FinalAllocation[[#This Row],[Required PSPS Current FY (268)]]</f>
        <v>1248.4201666666668</v>
      </c>
      <c r="K76" s="52">
        <v>85055.23000000001</v>
      </c>
      <c r="L76" s="53">
        <v>0</v>
      </c>
      <c r="M76" s="52">
        <v>4637.6899999999996</v>
      </c>
      <c r="N76" s="56">
        <v>0</v>
      </c>
      <c r="O76" s="56">
        <v>13886.03</v>
      </c>
      <c r="P76" s="17">
        <v>4930.5600000000004</v>
      </c>
      <c r="Q76" s="10" t="s">
        <v>334</v>
      </c>
      <c r="V76"/>
    </row>
    <row r="77" spans="1:22" ht="15.75" x14ac:dyDescent="0.25">
      <c r="A77" s="12" t="s">
        <v>335</v>
      </c>
      <c r="B77" s="2" t="s">
        <v>75</v>
      </c>
      <c r="C77" s="17">
        <v>732551.86</v>
      </c>
      <c r="D77" s="24">
        <v>0</v>
      </c>
      <c r="E77" s="24">
        <v>0</v>
      </c>
      <c r="F77" s="33" t="str">
        <f t="shared" si="2"/>
        <v>Not Required</v>
      </c>
      <c r="G77" s="18">
        <f>FinalAllocation[[#This Row],[Required CCEIS Carryover (267)]]+FinalAllocation[[#This Row],[Required CCEIS Current FY (269)]]</f>
        <v>0</v>
      </c>
      <c r="H77" s="56">
        <v>1644.0195604395603</v>
      </c>
      <c r="I77" s="52">
        <v>0</v>
      </c>
      <c r="J77" s="24">
        <f>FinalAllocation[[#This Row],[Required PSPS Carryover (266)]]+FinalAllocation[[#This Row],[Required PSPS Current FY (268)]]</f>
        <v>1644.0195604395603</v>
      </c>
      <c r="K77" s="52">
        <v>272832.58999999997</v>
      </c>
      <c r="L77" s="53">
        <v>0.01</v>
      </c>
      <c r="M77" s="52">
        <v>6914.01</v>
      </c>
      <c r="N77" s="56">
        <v>0</v>
      </c>
      <c r="O77" s="56">
        <v>24994.86</v>
      </c>
      <c r="P77" s="17">
        <v>8875.01</v>
      </c>
      <c r="Q77" s="10" t="s">
        <v>335</v>
      </c>
      <c r="V77"/>
    </row>
    <row r="78" spans="1:22" ht="15.75" x14ac:dyDescent="0.25">
      <c r="A78" s="12" t="s">
        <v>336</v>
      </c>
      <c r="B78" s="1" t="s">
        <v>76</v>
      </c>
      <c r="C78" s="17">
        <v>321542.98</v>
      </c>
      <c r="D78" s="24">
        <v>0</v>
      </c>
      <c r="E78" s="24">
        <v>0</v>
      </c>
      <c r="F78" s="33" t="str">
        <f t="shared" si="2"/>
        <v>Not Required</v>
      </c>
      <c r="G78" s="18">
        <f>FinalAllocation[[#This Row],[Required CCEIS Carryover (267)]]+FinalAllocation[[#This Row],[Required CCEIS Current FY (269)]]</f>
        <v>0</v>
      </c>
      <c r="H78" s="56">
        <v>0</v>
      </c>
      <c r="I78" s="52">
        <v>0</v>
      </c>
      <c r="J78" s="24">
        <f>FinalAllocation[[#This Row],[Required PSPS Carryover (266)]]+FinalAllocation[[#This Row],[Required PSPS Current FY (268)]]</f>
        <v>0</v>
      </c>
      <c r="K78" s="52">
        <v>135814.57999999999</v>
      </c>
      <c r="L78" s="53">
        <v>10231.91</v>
      </c>
      <c r="M78" s="52">
        <v>4892.1499999999996</v>
      </c>
      <c r="N78" s="56">
        <v>0</v>
      </c>
      <c r="O78" s="56">
        <v>31937.88</v>
      </c>
      <c r="P78" s="17">
        <v>11340.29</v>
      </c>
      <c r="Q78" s="10" t="s">
        <v>336</v>
      </c>
      <c r="V78"/>
    </row>
    <row r="79" spans="1:22" ht="15.75" x14ac:dyDescent="0.25">
      <c r="A79" s="12" t="s">
        <v>337</v>
      </c>
      <c r="B79" s="1" t="s">
        <v>77</v>
      </c>
      <c r="C79" s="17">
        <v>2268788.23</v>
      </c>
      <c r="D79" s="24">
        <v>0</v>
      </c>
      <c r="E79" s="24">
        <v>0</v>
      </c>
      <c r="F79" s="33" t="str">
        <f t="shared" si="2"/>
        <v>Not Required</v>
      </c>
      <c r="G79" s="18">
        <f>FinalAllocation[[#This Row],[Required CCEIS Carryover (267)]]+FinalAllocation[[#This Row],[Required CCEIS Current FY (269)]]</f>
        <v>0</v>
      </c>
      <c r="H79" s="56">
        <v>72852.367058823525</v>
      </c>
      <c r="I79" s="52">
        <v>2851.5460485651215</v>
      </c>
      <c r="J79" s="24">
        <f>FinalAllocation[[#This Row],[Required PSPS Carryover (266)]]+FinalAllocation[[#This Row],[Required PSPS Current FY (268)]]</f>
        <v>75703.913107388653</v>
      </c>
      <c r="K79" s="52">
        <v>808211.35</v>
      </c>
      <c r="L79" s="53">
        <v>152188.13</v>
      </c>
      <c r="M79" s="52">
        <v>18378.990000000002</v>
      </c>
      <c r="N79" s="56">
        <v>0</v>
      </c>
      <c r="O79" s="56">
        <v>112476.91</v>
      </c>
      <c r="P79" s="17">
        <v>39937.550000000003</v>
      </c>
      <c r="Q79" s="10" t="s">
        <v>337</v>
      </c>
      <c r="V79"/>
    </row>
    <row r="80" spans="1:22" ht="15.75" x14ac:dyDescent="0.25">
      <c r="A80" s="12" t="s">
        <v>338</v>
      </c>
      <c r="B80" s="2" t="s">
        <v>78</v>
      </c>
      <c r="C80" s="17">
        <v>394911.87</v>
      </c>
      <c r="D80" s="24">
        <v>0</v>
      </c>
      <c r="E80" s="24">
        <v>0</v>
      </c>
      <c r="F80" s="33" t="str">
        <f t="shared" si="2"/>
        <v>Not Required</v>
      </c>
      <c r="G80" s="18">
        <f>FinalAllocation[[#This Row],[Required CCEIS Carryover (267)]]+FinalAllocation[[#This Row],[Required CCEIS Current FY (269)]]</f>
        <v>0</v>
      </c>
      <c r="H80" s="56">
        <v>0</v>
      </c>
      <c r="I80" s="52">
        <v>0</v>
      </c>
      <c r="J80" s="24">
        <f>FinalAllocation[[#This Row],[Required PSPS Carryover (266)]]+FinalAllocation[[#This Row],[Required PSPS Current FY (268)]]</f>
        <v>0</v>
      </c>
      <c r="K80" s="52">
        <v>207643.31</v>
      </c>
      <c r="L80" s="53">
        <v>43196.4</v>
      </c>
      <c r="M80" s="52">
        <v>12512.9</v>
      </c>
      <c r="N80" s="56">
        <v>0</v>
      </c>
      <c r="O80" s="56">
        <v>26879.23</v>
      </c>
      <c r="P80" s="17">
        <v>16827.439999999999</v>
      </c>
      <c r="Q80" s="10" t="s">
        <v>338</v>
      </c>
      <c r="V80"/>
    </row>
    <row r="81" spans="1:22" ht="15.75" x14ac:dyDescent="0.25">
      <c r="A81" s="12" t="s">
        <v>339</v>
      </c>
      <c r="B81" s="2" t="s">
        <v>79</v>
      </c>
      <c r="C81" s="17">
        <v>203876.96</v>
      </c>
      <c r="D81" s="24">
        <v>0</v>
      </c>
      <c r="E81" s="24">
        <v>0</v>
      </c>
      <c r="F81" s="33" t="str">
        <f t="shared" si="2"/>
        <v>Not Required</v>
      </c>
      <c r="G81" s="18">
        <f>FinalAllocation[[#This Row],[Required CCEIS Carryover (267)]]+FinalAllocation[[#This Row],[Required CCEIS Current FY (269)]]</f>
        <v>0</v>
      </c>
      <c r="H81" s="56">
        <v>0</v>
      </c>
      <c r="I81" s="52">
        <v>0</v>
      </c>
      <c r="J81" s="24">
        <f>FinalAllocation[[#This Row],[Required PSPS Carryover (266)]]+FinalAllocation[[#This Row],[Required PSPS Current FY (268)]]</f>
        <v>0</v>
      </c>
      <c r="K81" s="52">
        <v>150119.44</v>
      </c>
      <c r="L81" s="53">
        <v>26130.54</v>
      </c>
      <c r="M81" s="52">
        <v>5567.36</v>
      </c>
      <c r="N81" s="56">
        <v>0</v>
      </c>
      <c r="O81" s="56">
        <v>28545.97</v>
      </c>
      <c r="P81" s="17">
        <v>9144.67</v>
      </c>
      <c r="Q81" s="10" t="s">
        <v>339</v>
      </c>
      <c r="V81"/>
    </row>
    <row r="82" spans="1:22" ht="15.75" x14ac:dyDescent="0.25">
      <c r="A82" s="12" t="s">
        <v>340</v>
      </c>
      <c r="B82" s="2" t="s">
        <v>80</v>
      </c>
      <c r="C82" s="17">
        <v>842156.49</v>
      </c>
      <c r="D82" s="24">
        <v>0</v>
      </c>
      <c r="E82" s="24">
        <v>0</v>
      </c>
      <c r="F82" s="33" t="str">
        <f t="shared" si="2"/>
        <v>Not Required</v>
      </c>
      <c r="G82" s="18">
        <f>FinalAllocation[[#This Row],[Required CCEIS Carryover (267)]]+FinalAllocation[[#This Row],[Required CCEIS Current FY (269)]]</f>
        <v>0</v>
      </c>
      <c r="H82" s="56">
        <v>2406.8837823834197</v>
      </c>
      <c r="I82" s="52">
        <v>23286.428112244896</v>
      </c>
      <c r="J82" s="24">
        <f>FinalAllocation[[#This Row],[Required PSPS Carryover (266)]]+FinalAllocation[[#This Row],[Required PSPS Current FY (268)]]</f>
        <v>25693.311894628314</v>
      </c>
      <c r="K82" s="52">
        <v>484874.4</v>
      </c>
      <c r="L82" s="53">
        <v>94414.96</v>
      </c>
      <c r="M82" s="52">
        <v>43259.159999999996</v>
      </c>
      <c r="N82" s="56">
        <v>0</v>
      </c>
      <c r="O82" s="56">
        <v>73596</v>
      </c>
      <c r="P82" s="17">
        <v>26131.97</v>
      </c>
      <c r="Q82" s="10" t="s">
        <v>340</v>
      </c>
      <c r="V82"/>
    </row>
    <row r="83" spans="1:22" ht="15.75" x14ac:dyDescent="0.25">
      <c r="A83" s="12" t="s">
        <v>341</v>
      </c>
      <c r="B83" s="1" t="s">
        <v>81</v>
      </c>
      <c r="C83" s="17">
        <v>157507.26</v>
      </c>
      <c r="D83" s="24">
        <v>0</v>
      </c>
      <c r="E83" s="24">
        <v>0</v>
      </c>
      <c r="F83" s="33" t="str">
        <f t="shared" si="2"/>
        <v>Not Required</v>
      </c>
      <c r="G83" s="18">
        <f>FinalAllocation[[#This Row],[Required CCEIS Carryover (267)]]+FinalAllocation[[#This Row],[Required CCEIS Current FY (269)]]</f>
        <v>0</v>
      </c>
      <c r="H83" s="56">
        <v>4745.1321739130435</v>
      </c>
      <c r="I83" s="52">
        <v>0</v>
      </c>
      <c r="J83" s="24">
        <f>FinalAllocation[[#This Row],[Required PSPS Carryover (266)]]+FinalAllocation[[#This Row],[Required PSPS Current FY (268)]]</f>
        <v>4745.1321739130435</v>
      </c>
      <c r="K83" s="52">
        <v>149182.66</v>
      </c>
      <c r="L83" s="53">
        <v>25256.14</v>
      </c>
      <c r="M83" s="52">
        <v>15172.79</v>
      </c>
      <c r="N83" s="56">
        <v>0</v>
      </c>
      <c r="O83" s="56">
        <v>34715.089999999997</v>
      </c>
      <c r="P83" s="17">
        <v>12326.4</v>
      </c>
      <c r="Q83" s="10" t="s">
        <v>341</v>
      </c>
      <c r="V83"/>
    </row>
    <row r="84" spans="1:22" ht="15.75" x14ac:dyDescent="0.25">
      <c r="A84" s="12" t="s">
        <v>342</v>
      </c>
      <c r="B84" s="2" t="s">
        <v>82</v>
      </c>
      <c r="C84" s="17">
        <v>353054.43</v>
      </c>
      <c r="D84" s="24">
        <v>0</v>
      </c>
      <c r="E84" s="24">
        <v>0</v>
      </c>
      <c r="F84" s="33" t="str">
        <f t="shared" si="2"/>
        <v>Not Required</v>
      </c>
      <c r="G84" s="18">
        <f>FinalAllocation[[#This Row],[Required CCEIS Carryover (267)]]+FinalAllocation[[#This Row],[Required CCEIS Current FY (269)]]</f>
        <v>0</v>
      </c>
      <c r="H84" s="56">
        <v>15460.447096774195</v>
      </c>
      <c r="I84" s="52">
        <v>15088.404750000002</v>
      </c>
      <c r="J84" s="24">
        <f>FinalAllocation[[#This Row],[Required PSPS Carryover (266)]]+FinalAllocation[[#This Row],[Required PSPS Current FY (268)]]</f>
        <v>30548.851846774196</v>
      </c>
      <c r="K84" s="52">
        <v>312474.90000000002</v>
      </c>
      <c r="L84" s="53">
        <v>18868.34</v>
      </c>
      <c r="M84" s="52">
        <v>12091.56</v>
      </c>
      <c r="N84" s="56">
        <v>0</v>
      </c>
      <c r="O84" s="56">
        <v>36103.69</v>
      </c>
      <c r="P84" s="17">
        <v>12819.46</v>
      </c>
      <c r="Q84" s="10" t="s">
        <v>342</v>
      </c>
      <c r="V84"/>
    </row>
    <row r="85" spans="1:22" ht="15.75" x14ac:dyDescent="0.25">
      <c r="A85" s="12" t="s">
        <v>343</v>
      </c>
      <c r="B85" s="2" t="s">
        <v>83</v>
      </c>
      <c r="C85" s="17">
        <v>202171.82</v>
      </c>
      <c r="D85" s="24">
        <v>0</v>
      </c>
      <c r="E85" s="24">
        <v>0</v>
      </c>
      <c r="F85" s="33" t="str">
        <f t="shared" si="2"/>
        <v>Not Required</v>
      </c>
      <c r="G85" s="18">
        <f>FinalAllocation[[#This Row],[Required CCEIS Carryover (267)]]+FinalAllocation[[#This Row],[Required CCEIS Current FY (269)]]</f>
        <v>0</v>
      </c>
      <c r="H85" s="56">
        <v>1739.8836923076922</v>
      </c>
      <c r="I85" s="52">
        <v>0</v>
      </c>
      <c r="J85" s="24">
        <f>FinalAllocation[[#This Row],[Required PSPS Carryover (266)]]+FinalAllocation[[#This Row],[Required PSPS Current FY (268)]]</f>
        <v>1739.8836923076922</v>
      </c>
      <c r="K85" s="52">
        <v>146292.81999999998</v>
      </c>
      <c r="L85" s="53">
        <v>38.39</v>
      </c>
      <c r="M85" s="52">
        <v>6710.34</v>
      </c>
      <c r="N85" s="56">
        <v>0</v>
      </c>
      <c r="O85" s="56">
        <v>16663.240000000002</v>
      </c>
      <c r="P85" s="17">
        <v>5916.67</v>
      </c>
      <c r="Q85" s="10" t="s">
        <v>343</v>
      </c>
      <c r="V85"/>
    </row>
    <row r="86" spans="1:22" ht="15.75" x14ac:dyDescent="0.25">
      <c r="A86" s="12" t="s">
        <v>344</v>
      </c>
      <c r="B86" s="2" t="s">
        <v>84</v>
      </c>
      <c r="C86" s="17">
        <v>186838.01</v>
      </c>
      <c r="D86" s="24">
        <v>0</v>
      </c>
      <c r="E86" s="24">
        <v>0</v>
      </c>
      <c r="F86" s="33" t="str">
        <f t="shared" si="2"/>
        <v>Not Required</v>
      </c>
      <c r="G86" s="18">
        <f>FinalAllocation[[#This Row],[Required CCEIS Carryover (267)]]+FinalAllocation[[#This Row],[Required CCEIS Current FY (269)]]</f>
        <v>0</v>
      </c>
      <c r="H86" s="56">
        <v>0</v>
      </c>
      <c r="I86" s="52">
        <v>0</v>
      </c>
      <c r="J86" s="24">
        <f>FinalAllocation[[#This Row],[Required PSPS Carryover (266)]]+FinalAllocation[[#This Row],[Required PSPS Current FY (268)]]</f>
        <v>0</v>
      </c>
      <c r="K86" s="52">
        <v>174992.6</v>
      </c>
      <c r="L86" s="53">
        <v>36010.68</v>
      </c>
      <c r="M86" s="52">
        <v>6298.24</v>
      </c>
      <c r="N86" s="56">
        <v>0</v>
      </c>
      <c r="O86" s="56">
        <v>20829.05</v>
      </c>
      <c r="P86" s="17">
        <v>7395.84</v>
      </c>
      <c r="Q86" s="10" t="s">
        <v>344</v>
      </c>
      <c r="V86"/>
    </row>
    <row r="87" spans="1:22" ht="15.75" x14ac:dyDescent="0.25">
      <c r="A87" s="12" t="s">
        <v>345</v>
      </c>
      <c r="B87" s="2" t="s">
        <v>85</v>
      </c>
      <c r="C87" s="17">
        <v>1302998.26</v>
      </c>
      <c r="D87" s="24">
        <v>0</v>
      </c>
      <c r="E87" s="24">
        <v>0</v>
      </c>
      <c r="F87" s="33" t="str">
        <f t="shared" si="2"/>
        <v>Not Required</v>
      </c>
      <c r="G87" s="18">
        <f>FinalAllocation[[#This Row],[Required CCEIS Carryover (267)]]+FinalAllocation[[#This Row],[Required CCEIS Current FY (269)]]</f>
        <v>0</v>
      </c>
      <c r="H87" s="56">
        <v>16515.737475728154</v>
      </c>
      <c r="I87" s="52">
        <v>14360.455714285716</v>
      </c>
      <c r="J87" s="24">
        <f>FinalAllocation[[#This Row],[Required PSPS Carryover (266)]]+FinalAllocation[[#This Row],[Required PSPS Current FY (268)]]</f>
        <v>30876.19319001387</v>
      </c>
      <c r="K87" s="52">
        <v>668090.64999999991</v>
      </c>
      <c r="L87" s="53">
        <v>75909.59</v>
      </c>
      <c r="M87" s="52">
        <v>12548.64</v>
      </c>
      <c r="N87" s="56">
        <v>0</v>
      </c>
      <c r="O87" s="56">
        <v>47212.53</v>
      </c>
      <c r="P87" s="17">
        <v>16763.91</v>
      </c>
      <c r="Q87" s="10" t="s">
        <v>345</v>
      </c>
      <c r="V87"/>
    </row>
    <row r="88" spans="1:22" ht="15.75" x14ac:dyDescent="0.25">
      <c r="A88" s="12" t="s">
        <v>346</v>
      </c>
      <c r="B88" s="2" t="s">
        <v>86</v>
      </c>
      <c r="C88" s="17">
        <v>3659815.89</v>
      </c>
      <c r="D88" s="24">
        <v>0</v>
      </c>
      <c r="E88" s="24">
        <v>0</v>
      </c>
      <c r="F88" s="33" t="str">
        <f t="shared" si="2"/>
        <v>Not Required</v>
      </c>
      <c r="G88" s="18">
        <f>FinalAllocation[[#This Row],[Required CCEIS Carryover (267)]]+FinalAllocation[[#This Row],[Required CCEIS Current FY (269)]]</f>
        <v>0</v>
      </c>
      <c r="H88" s="56">
        <v>5678.8517924528305</v>
      </c>
      <c r="I88" s="52">
        <v>6296.1307269789986</v>
      </c>
      <c r="J88" s="24">
        <f>FinalAllocation[[#This Row],[Required PSPS Carryover (266)]]+FinalAllocation[[#This Row],[Required PSPS Current FY (268)]]</f>
        <v>11974.982519431829</v>
      </c>
      <c r="K88" s="52">
        <v>1398881.25</v>
      </c>
      <c r="L88" s="53">
        <v>133300.46</v>
      </c>
      <c r="M88" s="52">
        <v>32911.130000000005</v>
      </c>
      <c r="N88" s="56">
        <v>32.35</v>
      </c>
      <c r="O88" s="56">
        <v>141654.13999999998</v>
      </c>
      <c r="P88" s="17">
        <v>50291.72</v>
      </c>
      <c r="Q88" s="10" t="s">
        <v>346</v>
      </c>
      <c r="V88"/>
    </row>
    <row r="89" spans="1:22" ht="15.75" x14ac:dyDescent="0.25">
      <c r="A89" s="12" t="s">
        <v>347</v>
      </c>
      <c r="B89" s="2" t="s">
        <v>87</v>
      </c>
      <c r="C89" s="17">
        <v>464034.56</v>
      </c>
      <c r="D89" s="24">
        <v>0</v>
      </c>
      <c r="E89" s="24">
        <v>0</v>
      </c>
      <c r="F89" s="33" t="str">
        <f t="shared" si="2"/>
        <v>Not Required</v>
      </c>
      <c r="G89" s="18">
        <f>FinalAllocation[[#This Row],[Required CCEIS Carryover (267)]]+FinalAllocation[[#This Row],[Required CCEIS Current FY (269)]]</f>
        <v>0</v>
      </c>
      <c r="H89" s="56">
        <v>4185.5298969072164</v>
      </c>
      <c r="I89" s="52">
        <v>1547.4680769230768</v>
      </c>
      <c r="J89" s="24">
        <f>FinalAllocation[[#This Row],[Required PSPS Carryover (266)]]+FinalAllocation[[#This Row],[Required PSPS Current FY (268)]]</f>
        <v>5732.9979738302936</v>
      </c>
      <c r="K89" s="52">
        <v>179030.64999999997</v>
      </c>
      <c r="L89" s="53">
        <v>19037.87</v>
      </c>
      <c r="M89" s="52">
        <v>4329.84</v>
      </c>
      <c r="N89" s="56">
        <v>0</v>
      </c>
      <c r="O89" s="56">
        <v>20829.05</v>
      </c>
      <c r="P89" s="17">
        <v>7395.84</v>
      </c>
      <c r="Q89" s="10" t="s">
        <v>347</v>
      </c>
      <c r="V89"/>
    </row>
    <row r="90" spans="1:22" ht="15.75" x14ac:dyDescent="0.25">
      <c r="A90" s="12" t="s">
        <v>348</v>
      </c>
      <c r="B90" s="2" t="s">
        <v>88</v>
      </c>
      <c r="C90" s="17">
        <v>3569347.99</v>
      </c>
      <c r="D90" s="24">
        <v>0</v>
      </c>
      <c r="E90" s="24">
        <v>0</v>
      </c>
      <c r="F90" s="33" t="str">
        <f t="shared" si="2"/>
        <v>Not Required</v>
      </c>
      <c r="G90" s="18">
        <f>FinalAllocation[[#This Row],[Required CCEIS Carryover (267)]]+FinalAllocation[[#This Row],[Required CCEIS Current FY (269)]]</f>
        <v>0</v>
      </c>
      <c r="H90" s="56">
        <v>24606.576113360319</v>
      </c>
      <c r="I90" s="52">
        <v>21397.060471311477</v>
      </c>
      <c r="J90" s="24">
        <f>FinalAllocation[[#This Row],[Required PSPS Carryover (266)]]+FinalAllocation[[#This Row],[Required PSPS Current FY (268)]]</f>
        <v>46003.636584671796</v>
      </c>
      <c r="K90" s="52">
        <v>1218052.0899999999</v>
      </c>
      <c r="L90" s="53">
        <v>185404.75</v>
      </c>
      <c r="M90" s="52">
        <v>30363.78</v>
      </c>
      <c r="N90" s="56">
        <v>0</v>
      </c>
      <c r="O90" s="56">
        <v>120808.53</v>
      </c>
      <c r="P90" s="17">
        <v>42895.88</v>
      </c>
      <c r="Q90" s="10" t="s">
        <v>348</v>
      </c>
      <c r="V90"/>
    </row>
    <row r="91" spans="1:22" ht="15.75" x14ac:dyDescent="0.25">
      <c r="A91" s="12" t="s">
        <v>349</v>
      </c>
      <c r="B91" s="1" t="s">
        <v>89</v>
      </c>
      <c r="C91" s="17">
        <v>1819108.21</v>
      </c>
      <c r="D91" s="24">
        <v>8319.41</v>
      </c>
      <c r="E91" s="24">
        <v>0</v>
      </c>
      <c r="F91" s="33" t="str">
        <f t="shared" si="2"/>
        <v>Required</v>
      </c>
      <c r="G91" s="18">
        <f>FinalAllocation[[#This Row],[Required CCEIS Carryover (267)]]+FinalAllocation[[#This Row],[Required CCEIS Current FY (269)]]</f>
        <v>8319.41</v>
      </c>
      <c r="H91" s="56">
        <v>0</v>
      </c>
      <c r="I91" s="52">
        <v>1728.29</v>
      </c>
      <c r="J91" s="24">
        <f>FinalAllocation[[#This Row],[Required PSPS Carryover (266)]]+FinalAllocation[[#This Row],[Required PSPS Current FY (268)]]</f>
        <v>1728.29</v>
      </c>
      <c r="K91" s="52">
        <v>731412.21</v>
      </c>
      <c r="L91" s="53">
        <v>9870.8799999999992</v>
      </c>
      <c r="M91" s="52">
        <v>30300.76</v>
      </c>
      <c r="N91" s="56">
        <v>0</v>
      </c>
      <c r="O91" s="56">
        <v>73596</v>
      </c>
      <c r="P91" s="17">
        <v>26131.97</v>
      </c>
      <c r="Q91" s="10" t="s">
        <v>349</v>
      </c>
      <c r="V91"/>
    </row>
    <row r="92" spans="1:22" ht="15.75" x14ac:dyDescent="0.25">
      <c r="A92" s="12" t="s">
        <v>350</v>
      </c>
      <c r="B92" s="2" t="s">
        <v>90</v>
      </c>
      <c r="C92" s="17">
        <v>722806.81</v>
      </c>
      <c r="D92" s="24">
        <v>0</v>
      </c>
      <c r="E92" s="24">
        <v>0</v>
      </c>
      <c r="F92" s="33" t="str">
        <f t="shared" si="2"/>
        <v>Not Required</v>
      </c>
      <c r="G92" s="18">
        <f>FinalAllocation[[#This Row],[Required CCEIS Carryover (267)]]+FinalAllocation[[#This Row],[Required CCEIS Current FY (269)]]</f>
        <v>0</v>
      </c>
      <c r="H92" s="56">
        <v>0</v>
      </c>
      <c r="I92" s="52">
        <v>0</v>
      </c>
      <c r="J92" s="24">
        <f>FinalAllocation[[#This Row],[Required PSPS Carryover (266)]]+FinalAllocation[[#This Row],[Required PSPS Current FY (268)]]</f>
        <v>0</v>
      </c>
      <c r="K92" s="52">
        <v>190771.15</v>
      </c>
      <c r="L92" s="53">
        <v>18401.490000000002</v>
      </c>
      <c r="M92" s="52">
        <v>9692.82</v>
      </c>
      <c r="N92" s="56">
        <v>0</v>
      </c>
      <c r="O92" s="56">
        <v>24994.86</v>
      </c>
      <c r="P92" s="17">
        <v>8875.01</v>
      </c>
      <c r="Q92" s="10" t="s">
        <v>350</v>
      </c>
      <c r="V92"/>
    </row>
    <row r="93" spans="1:22" ht="15.75" x14ac:dyDescent="0.25">
      <c r="A93" s="12" t="s">
        <v>351</v>
      </c>
      <c r="B93" s="2" t="s">
        <v>91</v>
      </c>
      <c r="C93" s="17">
        <v>351792.53</v>
      </c>
      <c r="D93" s="24">
        <v>0</v>
      </c>
      <c r="E93" s="24">
        <v>0</v>
      </c>
      <c r="F93" s="33" t="str">
        <f t="shared" si="2"/>
        <v>Not Required</v>
      </c>
      <c r="G93" s="18">
        <f>FinalAllocation[[#This Row],[Required CCEIS Carryover (267)]]+FinalAllocation[[#This Row],[Required CCEIS Current FY (269)]]</f>
        <v>0</v>
      </c>
      <c r="H93" s="56">
        <v>0</v>
      </c>
      <c r="I93" s="52">
        <v>0</v>
      </c>
      <c r="J93" s="24">
        <f>FinalAllocation[[#This Row],[Required PSPS Carryover (266)]]+FinalAllocation[[#This Row],[Required PSPS Current FY (268)]]</f>
        <v>0</v>
      </c>
      <c r="K93" s="52">
        <v>172844.42</v>
      </c>
      <c r="L93" s="53">
        <v>27242.47</v>
      </c>
      <c r="M93" s="52">
        <v>5433.18</v>
      </c>
      <c r="N93" s="56">
        <v>0</v>
      </c>
      <c r="O93" s="56">
        <v>5554.41</v>
      </c>
      <c r="P93" s="17">
        <v>1972.22</v>
      </c>
      <c r="Q93" s="10" t="s">
        <v>351</v>
      </c>
      <c r="V93"/>
    </row>
    <row r="94" spans="1:22" ht="15.75" x14ac:dyDescent="0.25">
      <c r="A94" s="12" t="s">
        <v>352</v>
      </c>
      <c r="B94" s="2" t="s">
        <v>92</v>
      </c>
      <c r="C94" s="17">
        <v>2733452.09</v>
      </c>
      <c r="D94" s="24">
        <v>0</v>
      </c>
      <c r="E94" s="24">
        <v>0</v>
      </c>
      <c r="F94" s="33" t="str">
        <f t="shared" si="2"/>
        <v>Not Required</v>
      </c>
      <c r="G94" s="18">
        <f>FinalAllocation[[#This Row],[Required CCEIS Carryover (267)]]+FinalAllocation[[#This Row],[Required CCEIS Current FY (269)]]</f>
        <v>0</v>
      </c>
      <c r="H94" s="56">
        <v>30285.499468690701</v>
      </c>
      <c r="I94" s="52">
        <v>11636.440267379679</v>
      </c>
      <c r="J94" s="24">
        <f>FinalAllocation[[#This Row],[Required PSPS Carryover (266)]]+FinalAllocation[[#This Row],[Required PSPS Current FY (268)]]</f>
        <v>41921.939736070381</v>
      </c>
      <c r="K94" s="52">
        <v>972011.8600000001</v>
      </c>
      <c r="L94" s="53">
        <v>210929.94</v>
      </c>
      <c r="M94" s="52">
        <v>31864.510000000002</v>
      </c>
      <c r="N94" s="56">
        <v>29.55</v>
      </c>
      <c r="O94" s="56">
        <v>148580.6</v>
      </c>
      <c r="P94" s="17">
        <v>52817.01</v>
      </c>
      <c r="Q94" s="10" t="s">
        <v>352</v>
      </c>
      <c r="V94"/>
    </row>
    <row r="95" spans="1:22" ht="15.75" x14ac:dyDescent="0.25">
      <c r="A95" s="12" t="s">
        <v>353</v>
      </c>
      <c r="B95" s="2" t="s">
        <v>93</v>
      </c>
      <c r="C95" s="17">
        <v>354436.85</v>
      </c>
      <c r="D95" s="24">
        <v>0</v>
      </c>
      <c r="E95" s="24">
        <v>0</v>
      </c>
      <c r="F95" s="33" t="str">
        <f t="shared" si="2"/>
        <v>Not Required</v>
      </c>
      <c r="G95" s="18">
        <f>FinalAllocation[[#This Row],[Required CCEIS Carryover (267)]]+FinalAllocation[[#This Row],[Required CCEIS Current FY (269)]]</f>
        <v>0</v>
      </c>
      <c r="H95" s="56">
        <v>0</v>
      </c>
      <c r="I95" s="52">
        <v>0</v>
      </c>
      <c r="J95" s="24">
        <f>FinalAllocation[[#This Row],[Required PSPS Carryover (266)]]+FinalAllocation[[#This Row],[Required PSPS Current FY (268)]]</f>
        <v>0</v>
      </c>
      <c r="K95" s="52">
        <v>171330.82</v>
      </c>
      <c r="L95" s="53">
        <v>0</v>
      </c>
      <c r="M95" s="52">
        <v>14808.17</v>
      </c>
      <c r="N95" s="56">
        <v>0</v>
      </c>
      <c r="O95" s="56">
        <v>27772.07</v>
      </c>
      <c r="P95" s="17">
        <v>9861.1200000000008</v>
      </c>
      <c r="Q95" s="10" t="s">
        <v>353</v>
      </c>
      <c r="V95"/>
    </row>
    <row r="96" spans="1:22" ht="15.75" x14ac:dyDescent="0.25">
      <c r="A96" s="12" t="s">
        <v>354</v>
      </c>
      <c r="B96" s="2" t="s">
        <v>94</v>
      </c>
      <c r="C96" s="17">
        <v>3801281.49</v>
      </c>
      <c r="D96" s="24">
        <v>0</v>
      </c>
      <c r="E96" s="24">
        <v>0</v>
      </c>
      <c r="F96" s="33" t="str">
        <f t="shared" si="2"/>
        <v>Not Required</v>
      </c>
      <c r="G96" s="18">
        <f>FinalAllocation[[#This Row],[Required CCEIS Carryover (267)]]+FinalAllocation[[#This Row],[Required CCEIS Current FY (269)]]</f>
        <v>0</v>
      </c>
      <c r="H96" s="56">
        <v>10688.685145038169</v>
      </c>
      <c r="I96" s="52">
        <v>31991.455005823238</v>
      </c>
      <c r="J96" s="24">
        <f>FinalAllocation[[#This Row],[Required PSPS Carryover (266)]]+FinalAllocation[[#This Row],[Required PSPS Current FY (268)]]</f>
        <v>42680.140150861407</v>
      </c>
      <c r="K96" s="52">
        <v>928234.72</v>
      </c>
      <c r="L96" s="53">
        <v>157819.04</v>
      </c>
      <c r="M96" s="52">
        <v>69701.320000000007</v>
      </c>
      <c r="N96" s="56">
        <v>26.07</v>
      </c>
      <c r="O96" s="56">
        <v>195028.53000000003</v>
      </c>
      <c r="P96" s="17">
        <v>134762.22</v>
      </c>
      <c r="Q96" s="10" t="s">
        <v>354</v>
      </c>
      <c r="V96"/>
    </row>
    <row r="97" spans="1:22" ht="15.75" x14ac:dyDescent="0.25">
      <c r="A97" s="12" t="s">
        <v>355</v>
      </c>
      <c r="B97" s="2" t="s">
        <v>95</v>
      </c>
      <c r="C97" s="17">
        <v>2272709.77</v>
      </c>
      <c r="D97" s="24">
        <v>0</v>
      </c>
      <c r="E97" s="24">
        <v>0</v>
      </c>
      <c r="F97" s="33" t="str">
        <f t="shared" si="2"/>
        <v>Not Required</v>
      </c>
      <c r="G97" s="18">
        <f>FinalAllocation[[#This Row],[Required CCEIS Carryover (267)]]+FinalAllocation[[#This Row],[Required CCEIS Current FY (269)]]</f>
        <v>0</v>
      </c>
      <c r="H97" s="56">
        <v>2120.6984848484854</v>
      </c>
      <c r="I97" s="52">
        <v>31384.0308</v>
      </c>
      <c r="J97" s="24">
        <f>FinalAllocation[[#This Row],[Required PSPS Carryover (266)]]+FinalAllocation[[#This Row],[Required PSPS Current FY (268)]]</f>
        <v>33504.729284848487</v>
      </c>
      <c r="K97" s="52">
        <v>819806.39</v>
      </c>
      <c r="L97" s="53">
        <v>140422.92000000001</v>
      </c>
      <c r="M97" s="52">
        <v>45731.329999999994</v>
      </c>
      <c r="N97" s="56">
        <v>7158.21</v>
      </c>
      <c r="O97" s="56">
        <v>107259.97</v>
      </c>
      <c r="P97" s="17">
        <v>87703.75</v>
      </c>
      <c r="Q97" s="10" t="s">
        <v>355</v>
      </c>
      <c r="V97"/>
    </row>
    <row r="98" spans="1:22" ht="15.75" x14ac:dyDescent="0.25">
      <c r="A98" s="12" t="s">
        <v>356</v>
      </c>
      <c r="B98" s="2" t="s">
        <v>96</v>
      </c>
      <c r="C98" s="17">
        <v>341048.6</v>
      </c>
      <c r="D98" s="24">
        <v>0</v>
      </c>
      <c r="E98" s="24">
        <v>0</v>
      </c>
      <c r="F98" s="33" t="str">
        <f t="shared" si="2"/>
        <v>Not Required</v>
      </c>
      <c r="G98" s="18">
        <f>FinalAllocation[[#This Row],[Required CCEIS Carryover (267)]]+FinalAllocation[[#This Row],[Required CCEIS Current FY (269)]]</f>
        <v>0</v>
      </c>
      <c r="H98" s="56">
        <v>0</v>
      </c>
      <c r="I98" s="52">
        <v>0</v>
      </c>
      <c r="J98" s="24">
        <f>FinalAllocation[[#This Row],[Required PSPS Carryover (266)]]+FinalAllocation[[#This Row],[Required PSPS Current FY (268)]]</f>
        <v>0</v>
      </c>
      <c r="K98" s="52">
        <v>288684.61</v>
      </c>
      <c r="L98" s="53">
        <v>25885.23</v>
      </c>
      <c r="M98" s="52">
        <v>6389.9100000000008</v>
      </c>
      <c r="N98" s="56">
        <v>3.71</v>
      </c>
      <c r="O98" s="56">
        <v>37388.199999999997</v>
      </c>
      <c r="P98" s="17">
        <v>10004.24</v>
      </c>
      <c r="Q98" s="10" t="s">
        <v>356</v>
      </c>
      <c r="V98"/>
    </row>
    <row r="99" spans="1:22" ht="15.75" x14ac:dyDescent="0.25">
      <c r="A99" s="12" t="s">
        <v>357</v>
      </c>
      <c r="B99" s="1" t="s">
        <v>97</v>
      </c>
      <c r="C99" s="17">
        <v>1353051.98</v>
      </c>
      <c r="D99" s="24">
        <v>0</v>
      </c>
      <c r="E99" s="24">
        <v>91076.73</v>
      </c>
      <c r="F99" s="33" t="str">
        <f t="shared" si="2"/>
        <v>Required</v>
      </c>
      <c r="G99" s="18">
        <f>FinalAllocation[[#This Row],[Required CCEIS Carryover (267)]]+FinalAllocation[[#This Row],[Required CCEIS Current FY (269)]]</f>
        <v>91076.73</v>
      </c>
      <c r="H99" s="56">
        <v>12667.255016077168</v>
      </c>
      <c r="I99" s="52">
        <v>13978.803063380281</v>
      </c>
      <c r="J99" s="24">
        <f>FinalAllocation[[#This Row],[Required PSPS Carryover (266)]]+FinalAllocation[[#This Row],[Required PSPS Current FY (268)]]</f>
        <v>26646.058079457449</v>
      </c>
      <c r="K99" s="52">
        <v>814911.50000000012</v>
      </c>
      <c r="L99" s="53">
        <v>0</v>
      </c>
      <c r="M99" s="52">
        <v>39474.300000000003</v>
      </c>
      <c r="N99" s="56">
        <v>0</v>
      </c>
      <c r="O99" s="56">
        <v>122197.13</v>
      </c>
      <c r="P99" s="17">
        <v>43388.94</v>
      </c>
      <c r="Q99" s="10" t="s">
        <v>357</v>
      </c>
      <c r="V99"/>
    </row>
    <row r="100" spans="1:22" ht="15.75" x14ac:dyDescent="0.25">
      <c r="A100" s="12" t="s">
        <v>358</v>
      </c>
      <c r="B100" s="1" t="s">
        <v>98</v>
      </c>
      <c r="C100" s="17">
        <v>265516.17</v>
      </c>
      <c r="D100" s="24">
        <v>0</v>
      </c>
      <c r="E100" s="24">
        <v>0</v>
      </c>
      <c r="F100" s="33" t="str">
        <f t="shared" si="2"/>
        <v>Not Required</v>
      </c>
      <c r="G100" s="18">
        <f>FinalAllocation[[#This Row],[Required CCEIS Carryover (267)]]+FinalAllocation[[#This Row],[Required CCEIS Current FY (269)]]</f>
        <v>0</v>
      </c>
      <c r="H100" s="56">
        <v>0</v>
      </c>
      <c r="I100" s="52">
        <v>0</v>
      </c>
      <c r="J100" s="24">
        <f>FinalAllocation[[#This Row],[Required PSPS Carryover (266)]]+FinalAllocation[[#This Row],[Required PSPS Current FY (268)]]</f>
        <v>0</v>
      </c>
      <c r="K100" s="52">
        <v>134144.24</v>
      </c>
      <c r="L100" s="53">
        <v>22249.9</v>
      </c>
      <c r="M100" s="52">
        <v>2769.64</v>
      </c>
      <c r="N100" s="56">
        <v>0</v>
      </c>
      <c r="O100" s="56">
        <v>16663.240000000002</v>
      </c>
      <c r="P100" s="17">
        <v>12843.23</v>
      </c>
      <c r="Q100" s="10" t="s">
        <v>358</v>
      </c>
      <c r="V100"/>
    </row>
    <row r="101" spans="1:22" ht="15.75" x14ac:dyDescent="0.25">
      <c r="A101" s="12" t="s">
        <v>359</v>
      </c>
      <c r="B101" s="2" t="s">
        <v>99</v>
      </c>
      <c r="C101" s="17">
        <v>425026.83</v>
      </c>
      <c r="D101" s="24">
        <v>0</v>
      </c>
      <c r="E101" s="24">
        <v>0</v>
      </c>
      <c r="F101" s="33" t="str">
        <f t="shared" si="2"/>
        <v>Not Required</v>
      </c>
      <c r="G101" s="18">
        <f>FinalAllocation[[#This Row],[Required CCEIS Carryover (267)]]+FinalAllocation[[#This Row],[Required CCEIS Current FY (269)]]</f>
        <v>0</v>
      </c>
      <c r="H101" s="56">
        <v>4267.4463492063487</v>
      </c>
      <c r="I101" s="52">
        <v>0</v>
      </c>
      <c r="J101" s="24">
        <f>FinalAllocation[[#This Row],[Required PSPS Carryover (266)]]+FinalAllocation[[#This Row],[Required PSPS Current FY (268)]]</f>
        <v>4267.4463492063487</v>
      </c>
      <c r="K101" s="52">
        <v>256285.47999999998</v>
      </c>
      <c r="L101" s="53">
        <v>21182.55</v>
      </c>
      <c r="M101" s="52">
        <v>7180.29</v>
      </c>
      <c r="N101" s="56">
        <v>0</v>
      </c>
      <c r="O101" s="56">
        <v>24994.86</v>
      </c>
      <c r="P101" s="17">
        <v>8875.01</v>
      </c>
      <c r="Q101" s="10" t="s">
        <v>359</v>
      </c>
      <c r="V101"/>
    </row>
    <row r="102" spans="1:22" ht="15.75" x14ac:dyDescent="0.25">
      <c r="A102" s="12" t="s">
        <v>360</v>
      </c>
      <c r="B102" s="2" t="s">
        <v>100</v>
      </c>
      <c r="C102" s="17">
        <v>491180.4</v>
      </c>
      <c r="D102" s="24">
        <v>0</v>
      </c>
      <c r="E102" s="24">
        <v>0</v>
      </c>
      <c r="F102" s="33" t="str">
        <f t="shared" si="2"/>
        <v>Not Required</v>
      </c>
      <c r="G102" s="18">
        <f>FinalAllocation[[#This Row],[Required CCEIS Carryover (267)]]+FinalAllocation[[#This Row],[Required CCEIS Current FY (269)]]</f>
        <v>0</v>
      </c>
      <c r="H102" s="56">
        <v>20006.500467289723</v>
      </c>
      <c r="I102" s="52">
        <v>2401.6357281553401</v>
      </c>
      <c r="J102" s="24">
        <f>FinalAllocation[[#This Row],[Required PSPS Carryover (266)]]+FinalAllocation[[#This Row],[Required PSPS Current FY (268)]]</f>
        <v>22408.136195445062</v>
      </c>
      <c r="K102" s="52">
        <v>280618.08</v>
      </c>
      <c r="L102" s="53">
        <v>53193.14</v>
      </c>
      <c r="M102" s="52">
        <v>13023.96</v>
      </c>
      <c r="N102" s="56">
        <v>0</v>
      </c>
      <c r="O102" s="56">
        <v>23606.26</v>
      </c>
      <c r="P102" s="17">
        <v>8381.9500000000007</v>
      </c>
      <c r="Q102" s="10" t="s">
        <v>360</v>
      </c>
      <c r="V102"/>
    </row>
    <row r="103" spans="1:22" ht="15.75" x14ac:dyDescent="0.25">
      <c r="A103" s="12" t="s">
        <v>361</v>
      </c>
      <c r="B103" s="2" t="s">
        <v>101</v>
      </c>
      <c r="C103" s="17">
        <v>442529.76</v>
      </c>
      <c r="D103" s="24">
        <v>0</v>
      </c>
      <c r="E103" s="24">
        <v>0</v>
      </c>
      <c r="F103" s="33" t="str">
        <f t="shared" si="2"/>
        <v>Not Required</v>
      </c>
      <c r="G103" s="18">
        <f>FinalAllocation[[#This Row],[Required CCEIS Carryover (267)]]+FinalAllocation[[#This Row],[Required CCEIS Current FY (269)]]</f>
        <v>0</v>
      </c>
      <c r="H103" s="56">
        <v>0</v>
      </c>
      <c r="I103" s="52">
        <v>7829.5962962962958</v>
      </c>
      <c r="J103" s="24">
        <f>FinalAllocation[[#This Row],[Required PSPS Carryover (266)]]+FinalAllocation[[#This Row],[Required PSPS Current FY (268)]]</f>
        <v>7829.5962962962958</v>
      </c>
      <c r="K103" s="52">
        <v>187327.41</v>
      </c>
      <c r="L103" s="53">
        <v>38153.160000000003</v>
      </c>
      <c r="M103" s="52">
        <v>8979.02</v>
      </c>
      <c r="N103" s="56">
        <v>0</v>
      </c>
      <c r="O103" s="56">
        <v>24994.86</v>
      </c>
      <c r="P103" s="17">
        <v>8875.01</v>
      </c>
      <c r="Q103" s="10" t="s">
        <v>361</v>
      </c>
      <c r="V103"/>
    </row>
    <row r="104" spans="1:22" ht="15.75" x14ac:dyDescent="0.25">
      <c r="A104" s="12" t="s">
        <v>362</v>
      </c>
      <c r="B104" s="1" t="s">
        <v>102</v>
      </c>
      <c r="C104" s="17">
        <v>1338893.44</v>
      </c>
      <c r="D104" s="24">
        <v>0</v>
      </c>
      <c r="E104" s="24">
        <v>0</v>
      </c>
      <c r="F104" s="33" t="str">
        <f t="shared" si="2"/>
        <v>Not Required</v>
      </c>
      <c r="G104" s="18">
        <f>FinalAllocation[[#This Row],[Required CCEIS Carryover (267)]]+FinalAllocation[[#This Row],[Required CCEIS Current FY (269)]]</f>
        <v>0</v>
      </c>
      <c r="H104" s="56">
        <v>22811.164475138125</v>
      </c>
      <c r="I104" s="52">
        <v>30361.679411764708</v>
      </c>
      <c r="J104" s="24">
        <f>FinalAllocation[[#This Row],[Required PSPS Carryover (266)]]+FinalAllocation[[#This Row],[Required PSPS Current FY (268)]]</f>
        <v>53172.843886902832</v>
      </c>
      <c r="K104" s="52">
        <v>574455.47</v>
      </c>
      <c r="L104" s="53">
        <v>51977.79</v>
      </c>
      <c r="M104" s="52">
        <v>40316.03</v>
      </c>
      <c r="N104" s="56">
        <v>0</v>
      </c>
      <c r="O104" s="56">
        <v>129140.15</v>
      </c>
      <c r="P104" s="17">
        <v>45854.22</v>
      </c>
      <c r="Q104" s="10" t="s">
        <v>362</v>
      </c>
      <c r="V104"/>
    </row>
    <row r="105" spans="1:22" ht="15.75" x14ac:dyDescent="0.25">
      <c r="A105" s="12" t="s">
        <v>363</v>
      </c>
      <c r="B105" s="1" t="s">
        <v>103</v>
      </c>
      <c r="C105" s="17">
        <v>166892.88</v>
      </c>
      <c r="D105" s="24">
        <v>0</v>
      </c>
      <c r="E105" s="24">
        <v>0</v>
      </c>
      <c r="F105" s="33" t="str">
        <f t="shared" si="2"/>
        <v>Not Required</v>
      </c>
      <c r="G105" s="18">
        <f>FinalAllocation[[#This Row],[Required CCEIS Carryover (267)]]+FinalAllocation[[#This Row],[Required CCEIS Current FY (269)]]</f>
        <v>0</v>
      </c>
      <c r="H105" s="56">
        <v>0</v>
      </c>
      <c r="I105" s="52">
        <v>0</v>
      </c>
      <c r="J105" s="24">
        <f>FinalAllocation[[#This Row],[Required PSPS Carryover (266)]]+FinalAllocation[[#This Row],[Required PSPS Current FY (268)]]</f>
        <v>0</v>
      </c>
      <c r="K105" s="52">
        <v>114910.06999999999</v>
      </c>
      <c r="L105" s="53">
        <v>4092.63</v>
      </c>
      <c r="M105" s="52">
        <v>3083.48</v>
      </c>
      <c r="N105" s="56">
        <v>0</v>
      </c>
      <c r="O105" s="56">
        <v>18051.84</v>
      </c>
      <c r="P105" s="17">
        <v>6409.73</v>
      </c>
      <c r="Q105" s="10" t="s">
        <v>363</v>
      </c>
      <c r="V105"/>
    </row>
    <row r="106" spans="1:22" ht="15.75" x14ac:dyDescent="0.25">
      <c r="A106" s="12" t="s">
        <v>364</v>
      </c>
      <c r="B106" s="1" t="s">
        <v>104</v>
      </c>
      <c r="C106" s="17">
        <v>376507.52</v>
      </c>
      <c r="D106" s="24">
        <v>0</v>
      </c>
      <c r="E106" s="24">
        <v>0</v>
      </c>
      <c r="F106" s="33" t="str">
        <f t="shared" si="2"/>
        <v>Not Required</v>
      </c>
      <c r="G106" s="18">
        <f>FinalAllocation[[#This Row],[Required CCEIS Carryover (267)]]+FinalAllocation[[#This Row],[Required CCEIS Current FY (269)]]</f>
        <v>0</v>
      </c>
      <c r="H106" s="56">
        <v>0</v>
      </c>
      <c r="I106" s="52">
        <v>0</v>
      </c>
      <c r="J106" s="24">
        <f>FinalAllocation[[#This Row],[Required PSPS Carryover (266)]]+FinalAllocation[[#This Row],[Required PSPS Current FY (268)]]</f>
        <v>0</v>
      </c>
      <c r="K106" s="52">
        <v>126595.34999999999</v>
      </c>
      <c r="L106" s="53">
        <v>25702.5</v>
      </c>
      <c r="M106" s="52">
        <v>2620.44</v>
      </c>
      <c r="N106" s="56">
        <v>0</v>
      </c>
      <c r="O106" s="56">
        <v>13886.03</v>
      </c>
      <c r="P106" s="17">
        <v>4930.5600000000004</v>
      </c>
      <c r="Q106" s="10" t="s">
        <v>364</v>
      </c>
      <c r="V106"/>
    </row>
    <row r="107" spans="1:22" ht="15.75" x14ac:dyDescent="0.25">
      <c r="A107" s="12" t="s">
        <v>365</v>
      </c>
      <c r="B107" s="2" t="s">
        <v>105</v>
      </c>
      <c r="C107" s="17">
        <v>301498.81</v>
      </c>
      <c r="D107" s="24">
        <v>0</v>
      </c>
      <c r="E107" s="24">
        <v>18142.71</v>
      </c>
      <c r="F107" s="33" t="str">
        <f t="shared" si="2"/>
        <v>Required</v>
      </c>
      <c r="G107" s="18">
        <f>FinalAllocation[[#This Row],[Required CCEIS Carryover (267)]]+FinalAllocation[[#This Row],[Required CCEIS Current FY (269)]]</f>
        <v>18142.71</v>
      </c>
      <c r="H107" s="56">
        <v>0</v>
      </c>
      <c r="I107" s="52">
        <v>0</v>
      </c>
      <c r="J107" s="24">
        <f>FinalAllocation[[#This Row],[Required PSPS Carryover (266)]]+FinalAllocation[[#This Row],[Required PSPS Current FY (268)]]</f>
        <v>0</v>
      </c>
      <c r="K107" s="52">
        <v>146149.35999999999</v>
      </c>
      <c r="L107" s="53">
        <v>23306.87</v>
      </c>
      <c r="M107" s="52">
        <v>3367.1</v>
      </c>
      <c r="N107" s="56">
        <v>0</v>
      </c>
      <c r="O107" s="56">
        <v>23606.26</v>
      </c>
      <c r="P107" s="17">
        <v>8381.9500000000007</v>
      </c>
      <c r="Q107" s="10" t="s">
        <v>365</v>
      </c>
      <c r="V107"/>
    </row>
    <row r="108" spans="1:22" ht="15.75" x14ac:dyDescent="0.25">
      <c r="A108" s="12" t="s">
        <v>366</v>
      </c>
      <c r="B108" s="2" t="s">
        <v>106</v>
      </c>
      <c r="C108" s="17">
        <v>1083199.46</v>
      </c>
      <c r="D108" s="24">
        <v>0</v>
      </c>
      <c r="E108" s="24">
        <v>0</v>
      </c>
      <c r="F108" s="33" t="str">
        <f t="shared" si="2"/>
        <v>Not Required</v>
      </c>
      <c r="G108" s="18">
        <f>FinalAllocation[[#This Row],[Required CCEIS Carryover (267)]]+FinalAllocation[[#This Row],[Required CCEIS Current FY (269)]]</f>
        <v>0</v>
      </c>
      <c r="H108" s="56">
        <v>15527.789550561798</v>
      </c>
      <c r="I108" s="52">
        <v>9317.3775539568342</v>
      </c>
      <c r="J108" s="24">
        <f>FinalAllocation[[#This Row],[Required PSPS Carryover (266)]]+FinalAllocation[[#This Row],[Required PSPS Current FY (268)]]</f>
        <v>24845.16710451863</v>
      </c>
      <c r="K108" s="52">
        <v>471422.83</v>
      </c>
      <c r="L108" s="53">
        <v>80484.95</v>
      </c>
      <c r="M108" s="52">
        <v>20537.37</v>
      </c>
      <c r="N108" s="56">
        <v>0</v>
      </c>
      <c r="O108" s="56">
        <v>98590.87</v>
      </c>
      <c r="P108" s="17">
        <v>35006.980000000003</v>
      </c>
      <c r="Q108" s="10" t="s">
        <v>366</v>
      </c>
      <c r="V108"/>
    </row>
    <row r="109" spans="1:22" ht="15.75" x14ac:dyDescent="0.25">
      <c r="A109" s="12" t="s">
        <v>367</v>
      </c>
      <c r="B109" s="1" t="s">
        <v>107</v>
      </c>
      <c r="C109" s="17">
        <v>1757815.08</v>
      </c>
      <c r="D109" s="24">
        <v>0</v>
      </c>
      <c r="E109" s="24">
        <v>0</v>
      </c>
      <c r="F109" s="33" t="str">
        <f t="shared" si="2"/>
        <v>Not Required</v>
      </c>
      <c r="G109" s="18">
        <f>FinalAllocation[[#This Row],[Required CCEIS Carryover (267)]]+FinalAllocation[[#This Row],[Required CCEIS Current FY (269)]]</f>
        <v>0</v>
      </c>
      <c r="H109" s="56">
        <v>14201.49106060606</v>
      </c>
      <c r="I109" s="52">
        <v>13595.99014354067</v>
      </c>
      <c r="J109" s="24">
        <f>FinalAllocation[[#This Row],[Required PSPS Carryover (266)]]+FinalAllocation[[#This Row],[Required PSPS Current FY (268)]]</f>
        <v>27797.48120414673</v>
      </c>
      <c r="K109" s="52">
        <v>918347.62999999989</v>
      </c>
      <c r="L109" s="53">
        <v>66030.81</v>
      </c>
      <c r="M109" s="52">
        <v>106345.38</v>
      </c>
      <c r="N109" s="56">
        <v>0</v>
      </c>
      <c r="O109" s="56">
        <v>263834.71999999997</v>
      </c>
      <c r="P109" s="17">
        <v>93680.66</v>
      </c>
      <c r="Q109" s="10" t="s">
        <v>367</v>
      </c>
      <c r="V109"/>
    </row>
    <row r="110" spans="1:22" ht="15.75" x14ac:dyDescent="0.25">
      <c r="A110" s="12" t="s">
        <v>368</v>
      </c>
      <c r="B110" s="1" t="s">
        <v>108</v>
      </c>
      <c r="C110" s="17">
        <v>1320344.1299999999</v>
      </c>
      <c r="D110" s="24">
        <v>0</v>
      </c>
      <c r="E110" s="24">
        <v>0</v>
      </c>
      <c r="F110" s="33" t="str">
        <f t="shared" si="2"/>
        <v>Not Required</v>
      </c>
      <c r="G110" s="18">
        <f>FinalAllocation[[#This Row],[Required CCEIS Carryover (267)]]+FinalAllocation[[#This Row],[Required CCEIS Current FY (269)]]</f>
        <v>0</v>
      </c>
      <c r="H110" s="56">
        <v>7357.1815573770509</v>
      </c>
      <c r="I110" s="52">
        <v>4919.7605633802814</v>
      </c>
      <c r="J110" s="24">
        <f>FinalAllocation[[#This Row],[Required PSPS Carryover (266)]]+FinalAllocation[[#This Row],[Required PSPS Current FY (268)]]</f>
        <v>12276.942120757332</v>
      </c>
      <c r="K110" s="52">
        <v>470576.93</v>
      </c>
      <c r="L110" s="53">
        <v>79453.070000000007</v>
      </c>
      <c r="M110" s="52">
        <v>22062.899999999998</v>
      </c>
      <c r="N110" s="56">
        <v>10235.879999999999</v>
      </c>
      <c r="O110" s="56">
        <v>161876.07999999999</v>
      </c>
      <c r="P110" s="17">
        <v>61211.569999999992</v>
      </c>
      <c r="Q110" s="10" t="s">
        <v>368</v>
      </c>
      <c r="V110"/>
    </row>
    <row r="111" spans="1:22" ht="15.75" x14ac:dyDescent="0.25">
      <c r="A111" s="12" t="s">
        <v>369</v>
      </c>
      <c r="B111" s="2" t="s">
        <v>109</v>
      </c>
      <c r="C111" s="17">
        <v>389826.87</v>
      </c>
      <c r="D111" s="24">
        <v>0</v>
      </c>
      <c r="E111" s="24">
        <v>0</v>
      </c>
      <c r="F111" s="33" t="str">
        <f t="shared" si="2"/>
        <v>Not Required</v>
      </c>
      <c r="G111" s="18">
        <f>FinalAllocation[[#This Row],[Required CCEIS Carryover (267)]]+FinalAllocation[[#This Row],[Required CCEIS Current FY (269)]]</f>
        <v>0</v>
      </c>
      <c r="H111" s="56">
        <v>0</v>
      </c>
      <c r="I111" s="52">
        <v>2430.1029385964912</v>
      </c>
      <c r="J111" s="24">
        <f>FinalAllocation[[#This Row],[Required PSPS Carryover (266)]]+FinalAllocation[[#This Row],[Required PSPS Current FY (268)]]</f>
        <v>2430.1029385964912</v>
      </c>
      <c r="K111" s="52">
        <v>164444.07</v>
      </c>
      <c r="L111" s="53">
        <v>190.26</v>
      </c>
      <c r="M111" s="52">
        <v>28027.030000000002</v>
      </c>
      <c r="N111" s="56">
        <v>680.37</v>
      </c>
      <c r="O111" s="56">
        <v>70364</v>
      </c>
      <c r="P111" s="17">
        <v>37946.090000000004</v>
      </c>
      <c r="Q111" s="10" t="s">
        <v>369</v>
      </c>
      <c r="V111"/>
    </row>
    <row r="112" spans="1:22" ht="15.75" x14ac:dyDescent="0.25">
      <c r="A112" s="12" t="s">
        <v>370</v>
      </c>
      <c r="B112" s="2" t="s">
        <v>110</v>
      </c>
      <c r="C112" s="17">
        <v>501036.6</v>
      </c>
      <c r="D112" s="24">
        <v>0</v>
      </c>
      <c r="E112" s="24">
        <v>0</v>
      </c>
      <c r="F112" s="33" t="str">
        <f t="shared" si="2"/>
        <v>Not Required</v>
      </c>
      <c r="G112" s="18">
        <f>FinalAllocation[[#This Row],[Required CCEIS Carryover (267)]]+FinalAllocation[[#This Row],[Required CCEIS Current FY (269)]]</f>
        <v>0</v>
      </c>
      <c r="H112" s="56">
        <v>8272.4224137931051</v>
      </c>
      <c r="I112" s="52">
        <v>13789.032096774194</v>
      </c>
      <c r="J112" s="24">
        <f>FinalAllocation[[#This Row],[Required PSPS Carryover (266)]]+FinalAllocation[[#This Row],[Required PSPS Current FY (268)]]</f>
        <v>22061.454510567299</v>
      </c>
      <c r="K112" s="52">
        <v>213352</v>
      </c>
      <c r="L112" s="53">
        <v>37556.83</v>
      </c>
      <c r="M112" s="52">
        <v>13973.36</v>
      </c>
      <c r="N112" s="56">
        <v>0</v>
      </c>
      <c r="O112" s="56">
        <v>48601.13</v>
      </c>
      <c r="P112" s="17">
        <v>17256.96</v>
      </c>
      <c r="Q112" s="10" t="s">
        <v>370</v>
      </c>
      <c r="V112"/>
    </row>
    <row r="113" spans="1:22" ht="15.75" x14ac:dyDescent="0.25">
      <c r="A113" s="12" t="s">
        <v>371</v>
      </c>
      <c r="B113" s="1" t="s">
        <v>111</v>
      </c>
      <c r="C113" s="17">
        <v>227467.71</v>
      </c>
      <c r="D113" s="24">
        <v>0</v>
      </c>
      <c r="E113" s="24">
        <v>0</v>
      </c>
      <c r="F113" s="33" t="str">
        <f t="shared" si="2"/>
        <v>Not Required</v>
      </c>
      <c r="G113" s="18">
        <f>FinalAllocation[[#This Row],[Required CCEIS Carryover (267)]]+FinalAllocation[[#This Row],[Required CCEIS Current FY (269)]]</f>
        <v>0</v>
      </c>
      <c r="H113" s="56">
        <v>7015.2889090909084</v>
      </c>
      <c r="I113" s="52">
        <v>11173.073469387755</v>
      </c>
      <c r="J113" s="24">
        <f>FinalAllocation[[#This Row],[Required PSPS Carryover (266)]]+FinalAllocation[[#This Row],[Required PSPS Current FY (268)]]</f>
        <v>18188.362378478661</v>
      </c>
      <c r="K113" s="52">
        <v>123713.1</v>
      </c>
      <c r="L113" s="53">
        <v>1919.16</v>
      </c>
      <c r="M113" s="52">
        <v>12382.42</v>
      </c>
      <c r="N113" s="56">
        <v>0</v>
      </c>
      <c r="O113" s="56">
        <v>30549.279999999999</v>
      </c>
      <c r="P113" s="17">
        <v>10847.23</v>
      </c>
      <c r="Q113" s="10" t="s">
        <v>371</v>
      </c>
      <c r="V113"/>
    </row>
    <row r="114" spans="1:22" ht="15.75" x14ac:dyDescent="0.25">
      <c r="A114" s="12" t="s">
        <v>372</v>
      </c>
      <c r="B114" s="1" t="s">
        <v>112</v>
      </c>
      <c r="C114" s="17">
        <v>451011.1</v>
      </c>
      <c r="D114" s="24">
        <v>0</v>
      </c>
      <c r="E114" s="24">
        <v>0</v>
      </c>
      <c r="F114" s="33" t="str">
        <f t="shared" si="2"/>
        <v>Not Required</v>
      </c>
      <c r="G114" s="18">
        <f>FinalAllocation[[#This Row],[Required CCEIS Carryover (267)]]+FinalAllocation[[#This Row],[Required CCEIS Current FY (269)]]</f>
        <v>0</v>
      </c>
      <c r="H114" s="56">
        <v>2048.9409401709399</v>
      </c>
      <c r="I114" s="52">
        <v>5075.0921739130445</v>
      </c>
      <c r="J114" s="24">
        <f>FinalAllocation[[#This Row],[Required PSPS Carryover (266)]]+FinalAllocation[[#This Row],[Required PSPS Current FY (268)]]</f>
        <v>7124.0331140839844</v>
      </c>
      <c r="K114" s="52">
        <v>220959.74000000002</v>
      </c>
      <c r="L114" s="53">
        <v>0</v>
      </c>
      <c r="M114" s="52">
        <v>22624.11</v>
      </c>
      <c r="N114" s="56">
        <v>0</v>
      </c>
      <c r="O114" s="56">
        <v>63875.77</v>
      </c>
      <c r="P114" s="17">
        <v>22680.58</v>
      </c>
      <c r="Q114" s="10" t="s">
        <v>372</v>
      </c>
      <c r="V114"/>
    </row>
    <row r="115" spans="1:22" ht="15.75" x14ac:dyDescent="0.25">
      <c r="A115" s="12" t="s">
        <v>373</v>
      </c>
      <c r="B115" s="2" t="s">
        <v>113</v>
      </c>
      <c r="C115" s="17">
        <v>161892.71</v>
      </c>
      <c r="D115" s="24">
        <v>0</v>
      </c>
      <c r="E115" s="24">
        <v>0</v>
      </c>
      <c r="F115" s="33" t="str">
        <f t="shared" si="2"/>
        <v>Not Required</v>
      </c>
      <c r="G115" s="18">
        <f>FinalAllocation[[#This Row],[Required CCEIS Carryover (267)]]+FinalAllocation[[#This Row],[Required CCEIS Current FY (269)]]</f>
        <v>0</v>
      </c>
      <c r="H115" s="56">
        <v>0</v>
      </c>
      <c r="I115" s="52">
        <v>0</v>
      </c>
      <c r="J115" s="24">
        <f>FinalAllocation[[#This Row],[Required PSPS Carryover (266)]]+FinalAllocation[[#This Row],[Required PSPS Current FY (268)]]</f>
        <v>0</v>
      </c>
      <c r="K115" s="52">
        <v>159372.47</v>
      </c>
      <c r="L115" s="53">
        <v>0</v>
      </c>
      <c r="M115" s="52">
        <v>16365.28</v>
      </c>
      <c r="N115" s="56">
        <v>0</v>
      </c>
      <c r="O115" s="56">
        <v>79575.95</v>
      </c>
      <c r="P115" s="17">
        <v>18243.080000000002</v>
      </c>
      <c r="Q115" s="10" t="s">
        <v>373</v>
      </c>
      <c r="V115"/>
    </row>
    <row r="116" spans="1:22" ht="15.75" x14ac:dyDescent="0.25">
      <c r="A116" s="12" t="s">
        <v>374</v>
      </c>
      <c r="B116" s="1" t="s">
        <v>114</v>
      </c>
      <c r="C116" s="17">
        <v>919028.02</v>
      </c>
      <c r="D116" s="24">
        <v>27875.85</v>
      </c>
      <c r="E116" s="24">
        <v>0</v>
      </c>
      <c r="F116" s="33" t="str">
        <f t="shared" si="2"/>
        <v>Required</v>
      </c>
      <c r="G116" s="18">
        <f>FinalAllocation[[#This Row],[Required CCEIS Carryover (267)]]+FinalAllocation[[#This Row],[Required CCEIS Current FY (269)]]</f>
        <v>27875.85</v>
      </c>
      <c r="H116" s="56">
        <v>21400.41076923077</v>
      </c>
      <c r="I116" s="52">
        <v>4720.6685279395242</v>
      </c>
      <c r="J116" s="24">
        <f>FinalAllocation[[#This Row],[Required PSPS Carryover (266)]]+FinalAllocation[[#This Row],[Required PSPS Current FY (268)]]</f>
        <v>26121.079297170294</v>
      </c>
      <c r="K116" s="52">
        <v>473486.63</v>
      </c>
      <c r="L116" s="53">
        <v>3418.76</v>
      </c>
      <c r="M116" s="52">
        <v>34403.78</v>
      </c>
      <c r="N116" s="56">
        <v>6678.32</v>
      </c>
      <c r="O116" s="56">
        <v>72207.39</v>
      </c>
      <c r="P116" s="17">
        <v>25638.92</v>
      </c>
      <c r="Q116" s="10" t="s">
        <v>374</v>
      </c>
      <c r="V116"/>
    </row>
    <row r="117" spans="1:22" ht="15.75" x14ac:dyDescent="0.25">
      <c r="A117" s="12" t="s">
        <v>375</v>
      </c>
      <c r="B117" s="1" t="s">
        <v>115</v>
      </c>
      <c r="C117" s="17">
        <v>392222.98</v>
      </c>
      <c r="D117" s="24">
        <v>0</v>
      </c>
      <c r="E117" s="24">
        <v>0</v>
      </c>
      <c r="F117" s="33" t="str">
        <f t="shared" si="2"/>
        <v>Not Required</v>
      </c>
      <c r="G117" s="18">
        <f>FinalAllocation[[#This Row],[Required CCEIS Carryover (267)]]+FinalAllocation[[#This Row],[Required CCEIS Current FY (269)]]</f>
        <v>0</v>
      </c>
      <c r="H117" s="56">
        <v>25871.62551724138</v>
      </c>
      <c r="I117" s="52">
        <v>8680.9698275862065</v>
      </c>
      <c r="J117" s="24">
        <f>FinalAllocation[[#This Row],[Required PSPS Carryover (266)]]+FinalAllocation[[#This Row],[Required PSPS Current FY (268)]]</f>
        <v>34552.595344827583</v>
      </c>
      <c r="K117" s="52">
        <v>247994.44999999998</v>
      </c>
      <c r="L117" s="53">
        <v>46541.599999999999</v>
      </c>
      <c r="M117" s="52">
        <v>9163.25</v>
      </c>
      <c r="N117" s="56">
        <v>0</v>
      </c>
      <c r="O117" s="56">
        <v>22217.66</v>
      </c>
      <c r="P117" s="17">
        <v>7888.9</v>
      </c>
      <c r="Q117" s="10" t="s">
        <v>375</v>
      </c>
      <c r="V117"/>
    </row>
    <row r="118" spans="1:22" ht="15.75" x14ac:dyDescent="0.25">
      <c r="A118" s="12" t="s">
        <v>376</v>
      </c>
      <c r="B118" s="1" t="s">
        <v>116</v>
      </c>
      <c r="C118" s="17">
        <v>3500365.28</v>
      </c>
      <c r="D118" s="24">
        <v>135213.17000000001</v>
      </c>
      <c r="E118" s="24">
        <v>181661.4</v>
      </c>
      <c r="F118" s="33" t="str">
        <f t="shared" si="2"/>
        <v>Required</v>
      </c>
      <c r="G118" s="18">
        <f>FinalAllocation[[#This Row],[Required CCEIS Carryover (267)]]+FinalAllocation[[#This Row],[Required CCEIS Current FY (269)]]</f>
        <v>316874.57</v>
      </c>
      <c r="H118" s="56">
        <v>16937.556650602408</v>
      </c>
      <c r="I118" s="52">
        <v>6915.2611242603543</v>
      </c>
      <c r="J118" s="24">
        <f>FinalAllocation[[#This Row],[Required PSPS Carryover (266)]]+FinalAllocation[[#This Row],[Required PSPS Current FY (268)]]</f>
        <v>23852.817774862764</v>
      </c>
      <c r="K118" s="52">
        <v>1215170.4100000001</v>
      </c>
      <c r="L118" s="53">
        <v>243769.22</v>
      </c>
      <c r="M118" s="52">
        <v>39539.360000000001</v>
      </c>
      <c r="N118" s="56">
        <v>36.380000000000003</v>
      </c>
      <c r="O118" s="56">
        <v>156912.26</v>
      </c>
      <c r="P118" s="17">
        <v>55715.34</v>
      </c>
      <c r="Q118" s="10" t="s">
        <v>376</v>
      </c>
      <c r="V118"/>
    </row>
    <row r="119" spans="1:22" ht="15.75" x14ac:dyDescent="0.25">
      <c r="A119" s="12" t="s">
        <v>377</v>
      </c>
      <c r="B119" s="1" t="s">
        <v>117</v>
      </c>
      <c r="C119" s="17">
        <v>917510.82</v>
      </c>
      <c r="D119" s="24">
        <v>257.73</v>
      </c>
      <c r="E119" s="24">
        <v>0</v>
      </c>
      <c r="F119" s="33" t="str">
        <f t="shared" si="2"/>
        <v>Required</v>
      </c>
      <c r="G119" s="18">
        <f>FinalAllocation[[#This Row],[Required CCEIS Carryover (267)]]+FinalAllocation[[#This Row],[Required CCEIS Current FY (269)]]</f>
        <v>257.73</v>
      </c>
      <c r="H119" s="56">
        <v>0</v>
      </c>
      <c r="I119" s="52">
        <v>0</v>
      </c>
      <c r="J119" s="24">
        <f>FinalAllocation[[#This Row],[Required PSPS Carryover (266)]]+FinalAllocation[[#This Row],[Required PSPS Current FY (268)]]</f>
        <v>0</v>
      </c>
      <c r="K119" s="52">
        <v>556225.28000000003</v>
      </c>
      <c r="L119" s="53">
        <v>62023.28</v>
      </c>
      <c r="M119" s="52">
        <v>44125.66</v>
      </c>
      <c r="N119" s="56">
        <v>19.809999999999999</v>
      </c>
      <c r="O119" s="56">
        <v>68041.58</v>
      </c>
      <c r="P119" s="17">
        <v>24692.57</v>
      </c>
      <c r="Q119" s="10" t="s">
        <v>377</v>
      </c>
      <c r="V119"/>
    </row>
    <row r="120" spans="1:22" ht="15.75" x14ac:dyDescent="0.25">
      <c r="A120" s="12" t="s">
        <v>378</v>
      </c>
      <c r="B120" s="1" t="s">
        <v>118</v>
      </c>
      <c r="C120" s="17">
        <v>1496451.08</v>
      </c>
      <c r="D120" s="24">
        <v>0</v>
      </c>
      <c r="E120" s="24">
        <v>0</v>
      </c>
      <c r="F120" s="33" t="str">
        <f t="shared" si="2"/>
        <v>Not Required</v>
      </c>
      <c r="G120" s="18">
        <f>FinalAllocation[[#This Row],[Required CCEIS Carryover (267)]]+FinalAllocation[[#This Row],[Required CCEIS Current FY (269)]]</f>
        <v>0</v>
      </c>
      <c r="H120" s="56">
        <v>15598.131619318181</v>
      </c>
      <c r="I120" s="52">
        <v>13671.225974025974</v>
      </c>
      <c r="J120" s="24">
        <f>FinalAllocation[[#This Row],[Required PSPS Carryover (266)]]+FinalAllocation[[#This Row],[Required PSPS Current FY (268)]]</f>
        <v>29269.357593344153</v>
      </c>
      <c r="K120" s="52">
        <v>716984.05</v>
      </c>
      <c r="L120" s="53">
        <v>135362.67000000001</v>
      </c>
      <c r="M120" s="52">
        <v>24155.87</v>
      </c>
      <c r="N120" s="56">
        <v>0</v>
      </c>
      <c r="O120" s="56">
        <v>62487.17</v>
      </c>
      <c r="P120" s="17">
        <v>22187.53</v>
      </c>
      <c r="Q120" s="10" t="s">
        <v>378</v>
      </c>
      <c r="V120"/>
    </row>
    <row r="121" spans="1:22" ht="15.75" x14ac:dyDescent="0.25">
      <c r="A121" s="12" t="s">
        <v>379</v>
      </c>
      <c r="B121" s="1" t="s">
        <v>119</v>
      </c>
      <c r="C121" s="17">
        <f>79480.1+2827.65+8857.67</f>
        <v>91165.42</v>
      </c>
      <c r="D121" s="24">
        <v>0</v>
      </c>
      <c r="E121" s="24">
        <v>0</v>
      </c>
      <c r="F121" s="33" t="str">
        <f t="shared" si="2"/>
        <v>Not Required</v>
      </c>
      <c r="G121" s="18">
        <f>FinalAllocation[[#This Row],[Required CCEIS Carryover (267)]]+FinalAllocation[[#This Row],[Required CCEIS Current FY (269)]]</f>
        <v>0</v>
      </c>
      <c r="H121" s="56">
        <v>0</v>
      </c>
      <c r="I121" s="52">
        <v>0</v>
      </c>
      <c r="J121" s="24">
        <f>FinalAllocation[[#This Row],[Required PSPS Carryover (266)]]+FinalAllocation[[#This Row],[Required PSPS Current FY (268)]]</f>
        <v>0</v>
      </c>
      <c r="K121" s="52">
        <v>237100.80000000002</v>
      </c>
      <c r="L121" s="53">
        <v>38100</v>
      </c>
      <c r="M121" s="52">
        <v>13300.880000000001</v>
      </c>
      <c r="N121" s="56">
        <v>1801.92</v>
      </c>
      <c r="O121" s="56">
        <v>12723.57</v>
      </c>
      <c r="P121" s="17">
        <v>4558.87</v>
      </c>
      <c r="Q121" s="10" t="s">
        <v>379</v>
      </c>
      <c r="V121"/>
    </row>
    <row r="122" spans="1:22" ht="15.75" hidden="1" x14ac:dyDescent="0.25">
      <c r="A122" s="12" t="s">
        <v>380</v>
      </c>
      <c r="B122" s="1" t="s">
        <v>119</v>
      </c>
      <c r="C122" s="17">
        <v>0</v>
      </c>
      <c r="D122" s="24">
        <v>0</v>
      </c>
      <c r="E122" s="24">
        <v>0</v>
      </c>
      <c r="F122" s="33" t="str">
        <f t="shared" si="2"/>
        <v>Not Required</v>
      </c>
      <c r="G122" s="18">
        <f>FinalAllocation[[#This Row],[Required CCEIS Carryover (267)]]+FinalAllocation[[#This Row],[Required CCEIS Current FY (269)]]</f>
        <v>0</v>
      </c>
      <c r="H122" s="56">
        <v>0</v>
      </c>
      <c r="I122" s="52">
        <v>0</v>
      </c>
      <c r="J122" s="24">
        <f>FinalAllocation[[#This Row],[Required PSPS Carryover (266)]]+FinalAllocation[[#This Row],[Required PSPS Current FY (268)]]</f>
        <v>0</v>
      </c>
      <c r="K122" s="52">
        <v>0</v>
      </c>
      <c r="L122" s="55">
        <v>0</v>
      </c>
      <c r="M122" s="52">
        <v>0</v>
      </c>
      <c r="N122" s="56"/>
      <c r="O122" s="56">
        <v>0</v>
      </c>
      <c r="P122" s="17">
        <v>0</v>
      </c>
      <c r="Q122" s="10" t="s">
        <v>380</v>
      </c>
      <c r="V122"/>
    </row>
    <row r="123" spans="1:22" ht="15.75" x14ac:dyDescent="0.25">
      <c r="A123" s="12" t="s">
        <v>381</v>
      </c>
      <c r="B123" s="1" t="s">
        <v>120</v>
      </c>
      <c r="C123" s="17">
        <v>84280.72</v>
      </c>
      <c r="D123" s="24">
        <v>0</v>
      </c>
      <c r="E123" s="24">
        <v>0</v>
      </c>
      <c r="F123" s="33" t="str">
        <f t="shared" si="2"/>
        <v>Not Required</v>
      </c>
      <c r="G123" s="18">
        <f>FinalAllocation[[#This Row],[Required CCEIS Carryover (267)]]+FinalAllocation[[#This Row],[Required CCEIS Current FY (269)]]</f>
        <v>0</v>
      </c>
      <c r="H123" s="56">
        <v>0</v>
      </c>
      <c r="I123" s="52">
        <v>0</v>
      </c>
      <c r="J123" s="24">
        <f>FinalAllocation[[#This Row],[Required PSPS Carryover (266)]]+FinalAllocation[[#This Row],[Required PSPS Current FY (268)]]</f>
        <v>0</v>
      </c>
      <c r="K123" s="52">
        <v>19839.52</v>
      </c>
      <c r="L123" s="53">
        <v>1896.44</v>
      </c>
      <c r="M123" s="52">
        <v>0</v>
      </c>
      <c r="N123" s="56"/>
      <c r="O123" s="56">
        <v>0</v>
      </c>
      <c r="P123" s="17">
        <v>0</v>
      </c>
      <c r="Q123" s="10" t="s">
        <v>381</v>
      </c>
      <c r="V123"/>
    </row>
    <row r="124" spans="1:22" ht="15.75" x14ac:dyDescent="0.25">
      <c r="A124" s="12" t="s">
        <v>382</v>
      </c>
      <c r="B124" s="2" t="s">
        <v>121</v>
      </c>
      <c r="C124" s="17">
        <v>2037768.67</v>
      </c>
      <c r="D124" s="24">
        <v>3698.51</v>
      </c>
      <c r="E124" s="24">
        <v>84706.41</v>
      </c>
      <c r="F124" s="33" t="str">
        <f t="shared" si="2"/>
        <v>Required</v>
      </c>
      <c r="G124" s="18">
        <f>FinalAllocation[[#This Row],[Required CCEIS Carryover (267)]]+FinalAllocation[[#This Row],[Required CCEIS Current FY (269)]]</f>
        <v>88404.92</v>
      </c>
      <c r="H124" s="56">
        <v>23.865822102426137</v>
      </c>
      <c r="I124" s="52">
        <v>2741.058942065491</v>
      </c>
      <c r="J124" s="24">
        <f>FinalAllocation[[#This Row],[Required PSPS Carryover (266)]]+FinalAllocation[[#This Row],[Required PSPS Current FY (268)]]</f>
        <v>2764.9247641679171</v>
      </c>
      <c r="K124" s="52">
        <v>597702.18000000005</v>
      </c>
      <c r="L124" s="53">
        <v>102936.61</v>
      </c>
      <c r="M124" s="52">
        <v>20392.68</v>
      </c>
      <c r="N124" s="56">
        <v>18.46</v>
      </c>
      <c r="O124" s="56">
        <v>143026.19</v>
      </c>
      <c r="P124" s="17">
        <v>50784.78</v>
      </c>
      <c r="Q124" s="10" t="s">
        <v>382</v>
      </c>
      <c r="V124"/>
    </row>
    <row r="125" spans="1:22" ht="15.75" x14ac:dyDescent="0.25">
      <c r="A125" s="12" t="s">
        <v>383</v>
      </c>
      <c r="B125" s="2" t="s">
        <v>122</v>
      </c>
      <c r="C125" s="17">
        <v>917060.35</v>
      </c>
      <c r="D125" s="24">
        <v>0</v>
      </c>
      <c r="E125" s="24">
        <v>0</v>
      </c>
      <c r="F125" s="33" t="str">
        <f t="shared" si="2"/>
        <v>Not Required</v>
      </c>
      <c r="G125" s="18">
        <f>FinalAllocation[[#This Row],[Required CCEIS Carryover (267)]]+FinalAllocation[[#This Row],[Required CCEIS Current FY (269)]]</f>
        <v>0</v>
      </c>
      <c r="H125" s="56">
        <v>0</v>
      </c>
      <c r="I125" s="52">
        <v>0</v>
      </c>
      <c r="J125" s="24">
        <f>FinalAllocation[[#This Row],[Required PSPS Carryover (266)]]+FinalAllocation[[#This Row],[Required PSPS Current FY (268)]]</f>
        <v>0</v>
      </c>
      <c r="K125" s="52">
        <v>348960.13</v>
      </c>
      <c r="L125" s="53">
        <v>5309.74</v>
      </c>
      <c r="M125" s="52">
        <v>13399.689999999999</v>
      </c>
      <c r="N125" s="56">
        <v>0</v>
      </c>
      <c r="O125" s="56">
        <v>41658.11</v>
      </c>
      <c r="P125" s="17">
        <v>14791.68</v>
      </c>
      <c r="Q125" s="10" t="s">
        <v>383</v>
      </c>
      <c r="V125"/>
    </row>
    <row r="126" spans="1:22" ht="15.75" x14ac:dyDescent="0.25">
      <c r="A126" s="12" t="s">
        <v>384</v>
      </c>
      <c r="B126" s="2" t="s">
        <v>123</v>
      </c>
      <c r="C126" s="17">
        <v>380389.76</v>
      </c>
      <c r="D126" s="24">
        <v>0</v>
      </c>
      <c r="E126" s="24">
        <v>0</v>
      </c>
      <c r="F126" s="33" t="str">
        <f t="shared" si="2"/>
        <v>Not Required</v>
      </c>
      <c r="G126" s="18">
        <f>FinalAllocation[[#This Row],[Required CCEIS Carryover (267)]]+FinalAllocation[[#This Row],[Required CCEIS Current FY (269)]]</f>
        <v>0</v>
      </c>
      <c r="H126" s="56">
        <v>0</v>
      </c>
      <c r="I126" s="52">
        <v>0</v>
      </c>
      <c r="J126" s="24">
        <f>FinalAllocation[[#This Row],[Required PSPS Carryover (266)]]+FinalAllocation[[#This Row],[Required PSPS Current FY (268)]]</f>
        <v>0</v>
      </c>
      <c r="K126" s="52">
        <v>176591.06</v>
      </c>
      <c r="L126" s="53">
        <v>31870.98</v>
      </c>
      <c r="M126" s="52">
        <v>9463.2100000000009</v>
      </c>
      <c r="N126" s="56">
        <v>0</v>
      </c>
      <c r="O126" s="56">
        <v>16663.240000000002</v>
      </c>
      <c r="P126" s="17">
        <v>5916.67</v>
      </c>
      <c r="Q126" s="10" t="s">
        <v>384</v>
      </c>
      <c r="V126"/>
    </row>
    <row r="127" spans="1:22" ht="15.75" x14ac:dyDescent="0.25">
      <c r="A127" s="12" t="s">
        <v>385</v>
      </c>
      <c r="B127" s="2" t="s">
        <v>124</v>
      </c>
      <c r="C127" s="17">
        <v>443818.42</v>
      </c>
      <c r="D127" s="24">
        <v>0</v>
      </c>
      <c r="E127" s="24">
        <v>32782.53</v>
      </c>
      <c r="F127" s="33" t="str">
        <f t="shared" si="2"/>
        <v>Required</v>
      </c>
      <c r="G127" s="18">
        <f>FinalAllocation[[#This Row],[Required CCEIS Carryover (267)]]+FinalAllocation[[#This Row],[Required CCEIS Current FY (269)]]</f>
        <v>32782.53</v>
      </c>
      <c r="H127" s="56">
        <v>0</v>
      </c>
      <c r="I127" s="52">
        <v>0</v>
      </c>
      <c r="J127" s="24">
        <f>FinalAllocation[[#This Row],[Required PSPS Carryover (266)]]+FinalAllocation[[#This Row],[Required PSPS Current FY (268)]]</f>
        <v>0</v>
      </c>
      <c r="K127" s="52">
        <v>202154.33</v>
      </c>
      <c r="L127" s="53">
        <v>32303.21</v>
      </c>
      <c r="M127" s="52">
        <v>29946.67</v>
      </c>
      <c r="N127" s="56">
        <v>3384.52</v>
      </c>
      <c r="O127" s="56">
        <v>52766.94</v>
      </c>
      <c r="P127" s="17">
        <v>18736.13</v>
      </c>
      <c r="Q127" s="10" t="s">
        <v>385</v>
      </c>
      <c r="V127"/>
    </row>
    <row r="128" spans="1:22" ht="15.75" x14ac:dyDescent="0.25">
      <c r="A128" s="12" t="s">
        <v>386</v>
      </c>
      <c r="B128" s="1" t="s">
        <v>125</v>
      </c>
      <c r="C128" s="17">
        <v>334593.65999999997</v>
      </c>
      <c r="D128" s="24">
        <v>0</v>
      </c>
      <c r="E128" s="24">
        <v>0</v>
      </c>
      <c r="F128" s="33" t="str">
        <f t="shared" si="2"/>
        <v>Not Required</v>
      </c>
      <c r="G128" s="18">
        <f>FinalAllocation[[#This Row],[Required CCEIS Carryover (267)]]+FinalAllocation[[#This Row],[Required CCEIS Current FY (269)]]</f>
        <v>0</v>
      </c>
      <c r="H128" s="56">
        <v>2293.1118897637798</v>
      </c>
      <c r="I128" s="52">
        <v>0</v>
      </c>
      <c r="J128" s="24">
        <f>FinalAllocation[[#This Row],[Required PSPS Carryover (266)]]+FinalAllocation[[#This Row],[Required PSPS Current FY (268)]]</f>
        <v>2293.1118897637798</v>
      </c>
      <c r="K128" s="52">
        <v>326377.48</v>
      </c>
      <c r="L128" s="53">
        <v>47099.66</v>
      </c>
      <c r="M128" s="52">
        <v>13047.07</v>
      </c>
      <c r="N128" s="56">
        <v>0</v>
      </c>
      <c r="O128" s="56">
        <v>37492.300000000003</v>
      </c>
      <c r="P128" s="17">
        <v>13312.52</v>
      </c>
      <c r="Q128" s="10" t="s">
        <v>386</v>
      </c>
      <c r="V128"/>
    </row>
    <row r="129" spans="1:22" ht="15.75" x14ac:dyDescent="0.25">
      <c r="A129" s="12" t="s">
        <v>387</v>
      </c>
      <c r="B129" s="1" t="s">
        <v>126</v>
      </c>
      <c r="C129" s="17">
        <v>321474.3</v>
      </c>
      <c r="D129" s="24">
        <v>0</v>
      </c>
      <c r="E129" s="24">
        <v>0</v>
      </c>
      <c r="F129" s="33" t="str">
        <f t="shared" si="2"/>
        <v>Not Required</v>
      </c>
      <c r="G129" s="18">
        <f>FinalAllocation[[#This Row],[Required CCEIS Carryover (267)]]+FinalAllocation[[#This Row],[Required CCEIS Current FY (269)]]</f>
        <v>0</v>
      </c>
      <c r="H129" s="56">
        <v>7425.4452272727267</v>
      </c>
      <c r="I129" s="52">
        <v>4814.3879487179493</v>
      </c>
      <c r="J129" s="24">
        <f>FinalAllocation[[#This Row],[Required PSPS Carryover (266)]]+FinalAllocation[[#This Row],[Required PSPS Current FY (268)]]</f>
        <v>12239.833175990676</v>
      </c>
      <c r="K129" s="52">
        <v>215704.47999999998</v>
      </c>
      <c r="L129" s="53">
        <v>11528.8</v>
      </c>
      <c r="M129" s="52">
        <v>17506.84</v>
      </c>
      <c r="N129" s="56">
        <v>0</v>
      </c>
      <c r="O129" s="56">
        <v>27772.07</v>
      </c>
      <c r="P129" s="17">
        <v>9861.1200000000008</v>
      </c>
      <c r="Q129" s="10" t="s">
        <v>387</v>
      </c>
      <c r="V129"/>
    </row>
    <row r="130" spans="1:22" ht="15.75" x14ac:dyDescent="0.25">
      <c r="A130" s="12" t="s">
        <v>388</v>
      </c>
      <c r="B130" s="2" t="s">
        <v>127</v>
      </c>
      <c r="C130" s="17">
        <v>311875.82</v>
      </c>
      <c r="D130" s="24">
        <v>0</v>
      </c>
      <c r="E130" s="24">
        <v>0</v>
      </c>
      <c r="F130" s="33" t="str">
        <f t="shared" ref="F130:F193" si="3">IF(G130=0,"Not Required","Required")</f>
        <v>Not Required</v>
      </c>
      <c r="G130" s="18">
        <f>FinalAllocation[[#This Row],[Required CCEIS Carryover (267)]]+FinalAllocation[[#This Row],[Required CCEIS Current FY (269)]]</f>
        <v>0</v>
      </c>
      <c r="H130" s="56">
        <v>10192.868382352943</v>
      </c>
      <c r="I130" s="52">
        <v>3149.1817142857144</v>
      </c>
      <c r="J130" s="24">
        <f>FinalAllocation[[#This Row],[Required PSPS Carryover (266)]]+FinalAllocation[[#This Row],[Required PSPS Current FY (268)]]</f>
        <v>13342.050096638657</v>
      </c>
      <c r="K130" s="52">
        <v>114281.84</v>
      </c>
      <c r="L130" s="53">
        <v>0</v>
      </c>
      <c r="M130" s="52">
        <v>10961.78</v>
      </c>
      <c r="N130" s="56">
        <v>0</v>
      </c>
      <c r="O130" s="56">
        <v>30549.279999999999</v>
      </c>
      <c r="P130" s="17">
        <v>10847.23</v>
      </c>
      <c r="Q130" s="10" t="s">
        <v>388</v>
      </c>
      <c r="V130"/>
    </row>
    <row r="131" spans="1:22" ht="15.75" x14ac:dyDescent="0.25">
      <c r="A131" s="12" t="s">
        <v>389</v>
      </c>
      <c r="B131" s="2" t="s">
        <v>128</v>
      </c>
      <c r="C131" s="17">
        <v>436391.13</v>
      </c>
      <c r="D131" s="24">
        <v>0</v>
      </c>
      <c r="E131" s="24">
        <v>0</v>
      </c>
      <c r="F131" s="33" t="str">
        <f t="shared" si="3"/>
        <v>Not Required</v>
      </c>
      <c r="G131" s="18">
        <f>FinalAllocation[[#This Row],[Required CCEIS Carryover (267)]]+FinalAllocation[[#This Row],[Required CCEIS Current FY (269)]]</f>
        <v>0</v>
      </c>
      <c r="H131" s="56">
        <v>6017.6744230769236</v>
      </c>
      <c r="I131" s="52">
        <v>7870.6023468367102</v>
      </c>
      <c r="J131" s="24">
        <f>FinalAllocation[[#This Row],[Required PSPS Carryover (266)]]+FinalAllocation[[#This Row],[Required PSPS Current FY (268)]]</f>
        <v>13888.276769913635</v>
      </c>
      <c r="K131" s="52">
        <v>291883.68</v>
      </c>
      <c r="L131" s="53">
        <v>0</v>
      </c>
      <c r="M131" s="52">
        <v>23603.05</v>
      </c>
      <c r="N131" s="56">
        <v>0</v>
      </c>
      <c r="O131" s="56">
        <v>83316.23</v>
      </c>
      <c r="P131" s="17">
        <v>29583.37</v>
      </c>
      <c r="Q131" s="10" t="s">
        <v>389</v>
      </c>
      <c r="V131"/>
    </row>
    <row r="132" spans="1:22" ht="15.75" x14ac:dyDescent="0.25">
      <c r="A132" s="12" t="s">
        <v>390</v>
      </c>
      <c r="B132" s="2" t="s">
        <v>129</v>
      </c>
      <c r="C132" s="17">
        <v>25724.63</v>
      </c>
      <c r="D132" s="24">
        <v>0</v>
      </c>
      <c r="E132" s="24">
        <v>0</v>
      </c>
      <c r="F132" s="33" t="str">
        <f t="shared" si="3"/>
        <v>Not Required</v>
      </c>
      <c r="G132" s="18">
        <f>FinalAllocation[[#This Row],[Required CCEIS Carryover (267)]]+FinalAllocation[[#This Row],[Required CCEIS Current FY (269)]]</f>
        <v>0</v>
      </c>
      <c r="H132" s="56">
        <v>0</v>
      </c>
      <c r="I132" s="52">
        <v>0</v>
      </c>
      <c r="J132" s="24">
        <f>FinalAllocation[[#This Row],[Required PSPS Carryover (266)]]+FinalAllocation[[#This Row],[Required PSPS Current FY (268)]]</f>
        <v>0</v>
      </c>
      <c r="K132" s="52">
        <v>16295.050000000001</v>
      </c>
      <c r="L132" s="53">
        <v>3328.52</v>
      </c>
      <c r="M132" s="52">
        <v>2481.1999999999998</v>
      </c>
      <c r="N132" s="56">
        <v>348.74</v>
      </c>
      <c r="O132" s="56">
        <v>5035.57</v>
      </c>
      <c r="P132" s="17">
        <v>988.22</v>
      </c>
      <c r="Q132" s="10" t="s">
        <v>390</v>
      </c>
      <c r="V132"/>
    </row>
    <row r="133" spans="1:22" ht="15.75" x14ac:dyDescent="0.25">
      <c r="A133" s="12" t="s">
        <v>391</v>
      </c>
      <c r="B133" s="2" t="s">
        <v>130</v>
      </c>
      <c r="C133" s="17">
        <v>533497.81000000006</v>
      </c>
      <c r="D133" s="24">
        <v>0</v>
      </c>
      <c r="E133" s="24">
        <v>0</v>
      </c>
      <c r="F133" s="33" t="str">
        <f t="shared" si="3"/>
        <v>Not Required</v>
      </c>
      <c r="G133" s="18">
        <f>FinalAllocation[[#This Row],[Required CCEIS Carryover (267)]]+FinalAllocation[[#This Row],[Required CCEIS Current FY (269)]]</f>
        <v>0</v>
      </c>
      <c r="H133" s="56">
        <v>5995.0936538461538</v>
      </c>
      <c r="I133" s="52">
        <v>4932.3050526315792</v>
      </c>
      <c r="J133" s="24">
        <f>FinalAllocation[[#This Row],[Required PSPS Carryover (266)]]+FinalAllocation[[#This Row],[Required PSPS Current FY (268)]]</f>
        <v>10927.398706477732</v>
      </c>
      <c r="K133" s="52">
        <v>467198.39</v>
      </c>
      <c r="L133" s="53">
        <v>56522.45</v>
      </c>
      <c r="M133" s="52">
        <v>40764.880000000005</v>
      </c>
      <c r="N133" s="56">
        <v>3065.2</v>
      </c>
      <c r="O133" s="56">
        <v>52766.94</v>
      </c>
      <c r="P133" s="17">
        <v>32333.64</v>
      </c>
      <c r="Q133" s="10" t="s">
        <v>391</v>
      </c>
      <c r="V133"/>
    </row>
    <row r="134" spans="1:22" ht="15.75" x14ac:dyDescent="0.25">
      <c r="A134" s="12" t="s">
        <v>392</v>
      </c>
      <c r="B134" s="1" t="s">
        <v>131</v>
      </c>
      <c r="C134" s="17">
        <v>895911.63</v>
      </c>
      <c r="D134" s="24">
        <v>151.86000000000001</v>
      </c>
      <c r="E134" s="24">
        <v>0</v>
      </c>
      <c r="F134" s="33" t="str">
        <f t="shared" si="3"/>
        <v>Required</v>
      </c>
      <c r="G134" s="18">
        <f>FinalAllocation[[#This Row],[Required CCEIS Carryover (267)]]+FinalAllocation[[#This Row],[Required CCEIS Current FY (269)]]</f>
        <v>151.86000000000001</v>
      </c>
      <c r="H134" s="56">
        <v>8385.7939877300614</v>
      </c>
      <c r="I134" s="52">
        <v>4574.8809756097562</v>
      </c>
      <c r="J134" s="24">
        <f>FinalAllocation[[#This Row],[Required PSPS Carryover (266)]]+FinalAllocation[[#This Row],[Required PSPS Current FY (268)]]</f>
        <v>12960.674963339818</v>
      </c>
      <c r="K134" s="52">
        <v>468927.75000000006</v>
      </c>
      <c r="L134" s="53">
        <v>0</v>
      </c>
      <c r="M134" s="52">
        <v>49578.140000000007</v>
      </c>
      <c r="N134" s="56">
        <v>0</v>
      </c>
      <c r="O134" s="56">
        <v>86093.43</v>
      </c>
      <c r="P134" s="17">
        <v>73163.89</v>
      </c>
      <c r="Q134" s="10" t="s">
        <v>392</v>
      </c>
      <c r="V134"/>
    </row>
    <row r="135" spans="1:22" ht="15.75" x14ac:dyDescent="0.25">
      <c r="A135" s="12" t="s">
        <v>393</v>
      </c>
      <c r="B135" s="2" t="s">
        <v>132</v>
      </c>
      <c r="C135" s="17">
        <v>953961.33</v>
      </c>
      <c r="D135" s="24">
        <v>0</v>
      </c>
      <c r="E135" s="24">
        <v>0</v>
      </c>
      <c r="F135" s="33" t="str">
        <f t="shared" si="3"/>
        <v>Not Required</v>
      </c>
      <c r="G135" s="18">
        <f>FinalAllocation[[#This Row],[Required CCEIS Carryover (267)]]+FinalAllocation[[#This Row],[Required CCEIS Current FY (269)]]</f>
        <v>0</v>
      </c>
      <c r="H135" s="56">
        <v>8245.9159139784933</v>
      </c>
      <c r="I135" s="52">
        <v>6147.1551269035535</v>
      </c>
      <c r="J135" s="24">
        <f>FinalAllocation[[#This Row],[Required PSPS Carryover (266)]]+FinalAllocation[[#This Row],[Required PSPS Current FY (268)]]</f>
        <v>14393.071040882047</v>
      </c>
      <c r="K135" s="52">
        <v>367386.97</v>
      </c>
      <c r="L135" s="53">
        <v>58802.28</v>
      </c>
      <c r="M135" s="52">
        <v>21431.54</v>
      </c>
      <c r="N135" s="56">
        <v>0</v>
      </c>
      <c r="O135" s="56">
        <v>51378.34</v>
      </c>
      <c r="P135" s="17">
        <v>18243.080000000002</v>
      </c>
      <c r="Q135" s="10" t="s">
        <v>393</v>
      </c>
      <c r="V135"/>
    </row>
    <row r="136" spans="1:22" ht="15.75" x14ac:dyDescent="0.25">
      <c r="A136" s="12" t="s">
        <v>394</v>
      </c>
      <c r="B136" s="2" t="s">
        <v>133</v>
      </c>
      <c r="C136" s="17">
        <v>325422.58</v>
      </c>
      <c r="D136" s="24">
        <v>0</v>
      </c>
      <c r="E136" s="24">
        <v>0</v>
      </c>
      <c r="F136" s="33" t="str">
        <f t="shared" si="3"/>
        <v>Not Required</v>
      </c>
      <c r="G136" s="18">
        <f>FinalAllocation[[#This Row],[Required CCEIS Carryover (267)]]+FinalAllocation[[#This Row],[Required CCEIS Current FY (269)]]</f>
        <v>0</v>
      </c>
      <c r="H136" s="56">
        <v>0</v>
      </c>
      <c r="I136" s="52">
        <v>1419.7839024390244</v>
      </c>
      <c r="J136" s="24">
        <f>FinalAllocation[[#This Row],[Required PSPS Carryover (266)]]+FinalAllocation[[#This Row],[Required PSPS Current FY (268)]]</f>
        <v>1419.7839024390244</v>
      </c>
      <c r="K136" s="52">
        <v>140580.78</v>
      </c>
      <c r="L136" s="53">
        <v>1833.28</v>
      </c>
      <c r="M136" s="52">
        <v>15756.1</v>
      </c>
      <c r="N136" s="56">
        <v>0</v>
      </c>
      <c r="O136" s="56">
        <v>9720.2199999999993</v>
      </c>
      <c r="P136" s="17">
        <v>3451.39</v>
      </c>
      <c r="Q136" s="10" t="s">
        <v>394</v>
      </c>
      <c r="V136"/>
    </row>
    <row r="137" spans="1:22" ht="15.75" x14ac:dyDescent="0.25">
      <c r="A137" s="12" t="s">
        <v>395</v>
      </c>
      <c r="B137" s="2" t="s">
        <v>134</v>
      </c>
      <c r="C137" s="17">
        <v>691501.33</v>
      </c>
      <c r="D137" s="24">
        <v>0</v>
      </c>
      <c r="E137" s="24">
        <v>0</v>
      </c>
      <c r="F137" s="33" t="str">
        <f t="shared" si="3"/>
        <v>Not Required</v>
      </c>
      <c r="G137" s="18">
        <f>FinalAllocation[[#This Row],[Required CCEIS Carryover (267)]]+FinalAllocation[[#This Row],[Required CCEIS Current FY (269)]]</f>
        <v>0</v>
      </c>
      <c r="H137" s="56">
        <v>0</v>
      </c>
      <c r="I137" s="52">
        <v>0</v>
      </c>
      <c r="J137" s="24">
        <f>FinalAllocation[[#This Row],[Required PSPS Carryover (266)]]+FinalAllocation[[#This Row],[Required PSPS Current FY (268)]]</f>
        <v>0</v>
      </c>
      <c r="K137" s="52">
        <v>432625.35</v>
      </c>
      <c r="L137" s="53">
        <v>43826.36</v>
      </c>
      <c r="M137" s="52">
        <v>15557.32</v>
      </c>
      <c r="N137" s="56">
        <v>0</v>
      </c>
      <c r="O137" s="56">
        <v>50141.06</v>
      </c>
      <c r="P137" s="17">
        <v>15777.8</v>
      </c>
      <c r="Q137" s="10" t="s">
        <v>395</v>
      </c>
      <c r="V137"/>
    </row>
    <row r="138" spans="1:22" ht="15.75" x14ac:dyDescent="0.25">
      <c r="A138" s="12" t="s">
        <v>396</v>
      </c>
      <c r="B138" s="1" t="s">
        <v>135</v>
      </c>
      <c r="C138" s="17">
        <v>189900.16</v>
      </c>
      <c r="D138" s="24">
        <v>0</v>
      </c>
      <c r="E138" s="24">
        <v>0</v>
      </c>
      <c r="F138" s="33" t="str">
        <f t="shared" si="3"/>
        <v>Not Required</v>
      </c>
      <c r="G138" s="18">
        <f>FinalAllocation[[#This Row],[Required CCEIS Carryover (267)]]+FinalAllocation[[#This Row],[Required CCEIS Current FY (269)]]</f>
        <v>0</v>
      </c>
      <c r="H138" s="56">
        <v>0</v>
      </c>
      <c r="I138" s="52">
        <v>0</v>
      </c>
      <c r="J138" s="24">
        <f>FinalAllocation[[#This Row],[Required PSPS Carryover (266)]]+FinalAllocation[[#This Row],[Required PSPS Current FY (268)]]</f>
        <v>0</v>
      </c>
      <c r="K138" s="52">
        <v>135678.22</v>
      </c>
      <c r="L138" s="53">
        <v>9596.49</v>
      </c>
      <c r="M138" s="52">
        <v>5307.91</v>
      </c>
      <c r="N138" s="56">
        <v>0</v>
      </c>
      <c r="O138" s="56">
        <v>33527.68</v>
      </c>
      <c r="P138" s="17">
        <v>9368.07</v>
      </c>
      <c r="Q138" s="10" t="s">
        <v>396</v>
      </c>
      <c r="V138"/>
    </row>
    <row r="139" spans="1:22" ht="15.75" x14ac:dyDescent="0.25">
      <c r="A139" s="12" t="s">
        <v>397</v>
      </c>
      <c r="B139" s="1" t="s">
        <v>136</v>
      </c>
      <c r="C139" s="17">
        <v>621435.56999999995</v>
      </c>
      <c r="D139" s="24">
        <v>0</v>
      </c>
      <c r="E139" s="24">
        <v>0</v>
      </c>
      <c r="F139" s="33" t="str">
        <f t="shared" si="3"/>
        <v>Not Required</v>
      </c>
      <c r="G139" s="18">
        <f>FinalAllocation[[#This Row],[Required CCEIS Carryover (267)]]+FinalAllocation[[#This Row],[Required CCEIS Current FY (269)]]</f>
        <v>0</v>
      </c>
      <c r="H139" s="56">
        <v>0</v>
      </c>
      <c r="I139" s="52">
        <v>0</v>
      </c>
      <c r="J139" s="24">
        <f>FinalAllocation[[#This Row],[Required PSPS Carryover (266)]]+FinalAllocation[[#This Row],[Required PSPS Current FY (268)]]</f>
        <v>0</v>
      </c>
      <c r="K139" s="52">
        <v>272399.76</v>
      </c>
      <c r="L139" s="53">
        <v>6914.96</v>
      </c>
      <c r="M139" s="52">
        <v>15090.83</v>
      </c>
      <c r="N139" s="56">
        <v>0</v>
      </c>
      <c r="O139" s="56">
        <v>28135.08</v>
      </c>
      <c r="P139" s="17">
        <v>8875.01</v>
      </c>
      <c r="Q139" s="10" t="s">
        <v>397</v>
      </c>
      <c r="V139"/>
    </row>
    <row r="140" spans="1:22" ht="15.75" x14ac:dyDescent="0.25">
      <c r="A140" s="12" t="s">
        <v>398</v>
      </c>
      <c r="B140" s="2" t="s">
        <v>137</v>
      </c>
      <c r="C140" s="17">
        <v>148412.57999999999</v>
      </c>
      <c r="D140" s="24">
        <v>0</v>
      </c>
      <c r="E140" s="24">
        <v>0</v>
      </c>
      <c r="F140" s="33" t="str">
        <f t="shared" si="3"/>
        <v>Not Required</v>
      </c>
      <c r="G140" s="18">
        <f>FinalAllocation[[#This Row],[Required CCEIS Carryover (267)]]+FinalAllocation[[#This Row],[Required CCEIS Current FY (269)]]</f>
        <v>0</v>
      </c>
      <c r="H140" s="56">
        <v>0</v>
      </c>
      <c r="I140" s="52">
        <v>0</v>
      </c>
      <c r="J140" s="24">
        <f>FinalAllocation[[#This Row],[Required PSPS Carryover (266)]]+FinalAllocation[[#This Row],[Required PSPS Current FY (268)]]</f>
        <v>0</v>
      </c>
      <c r="K140" s="52">
        <v>105552.54</v>
      </c>
      <c r="L140" s="53">
        <v>24023.81</v>
      </c>
      <c r="M140" s="52">
        <v>3495.73</v>
      </c>
      <c r="N140" s="56">
        <v>0</v>
      </c>
      <c r="O140" s="56">
        <v>11108.83</v>
      </c>
      <c r="P140" s="17">
        <v>3944.45</v>
      </c>
      <c r="Q140" s="10" t="s">
        <v>398</v>
      </c>
      <c r="V140"/>
    </row>
    <row r="141" spans="1:22" ht="15.75" x14ac:dyDescent="0.25">
      <c r="A141" s="12" t="s">
        <v>399</v>
      </c>
      <c r="B141" s="1" t="s">
        <v>138</v>
      </c>
      <c r="C141" s="17">
        <v>913826.36</v>
      </c>
      <c r="D141" s="24">
        <v>0</v>
      </c>
      <c r="E141" s="24">
        <v>0</v>
      </c>
      <c r="F141" s="33" t="str">
        <f t="shared" si="3"/>
        <v>Not Required</v>
      </c>
      <c r="G141" s="18">
        <f>FinalAllocation[[#This Row],[Required CCEIS Carryover (267)]]+FinalAllocation[[#This Row],[Required CCEIS Current FY (269)]]</f>
        <v>0</v>
      </c>
      <c r="H141" s="56">
        <v>0</v>
      </c>
      <c r="I141" s="52">
        <v>0</v>
      </c>
      <c r="J141" s="24">
        <f>FinalAllocation[[#This Row],[Required PSPS Carryover (266)]]+FinalAllocation[[#This Row],[Required PSPS Current FY (268)]]</f>
        <v>0</v>
      </c>
      <c r="K141" s="52">
        <v>452223.37999999995</v>
      </c>
      <c r="L141" s="53">
        <v>86925.54</v>
      </c>
      <c r="M141" s="52">
        <v>25850.11</v>
      </c>
      <c r="N141" s="56">
        <v>0</v>
      </c>
      <c r="O141" s="56">
        <v>55544.15</v>
      </c>
      <c r="P141" s="17">
        <v>19722.25</v>
      </c>
      <c r="Q141" s="10" t="s">
        <v>399</v>
      </c>
      <c r="V141"/>
    </row>
    <row r="142" spans="1:22" ht="15.75" x14ac:dyDescent="0.25">
      <c r="A142" s="12" t="s">
        <v>400</v>
      </c>
      <c r="B142" s="2" t="s">
        <v>139</v>
      </c>
      <c r="C142" s="17">
        <v>496285.66</v>
      </c>
      <c r="D142" s="24">
        <v>0</v>
      </c>
      <c r="E142" s="24">
        <v>0</v>
      </c>
      <c r="F142" s="33" t="str">
        <f t="shared" si="3"/>
        <v>Not Required</v>
      </c>
      <c r="G142" s="18">
        <f>FinalAllocation[[#This Row],[Required CCEIS Carryover (267)]]+FinalAllocation[[#This Row],[Required CCEIS Current FY (269)]]</f>
        <v>0</v>
      </c>
      <c r="H142" s="56">
        <v>2145.3629729729728</v>
      </c>
      <c r="I142" s="52">
        <v>0</v>
      </c>
      <c r="J142" s="24">
        <f>FinalAllocation[[#This Row],[Required PSPS Carryover (266)]]+FinalAllocation[[#This Row],[Required PSPS Current FY (268)]]</f>
        <v>2145.3629729729728</v>
      </c>
      <c r="K142" s="52">
        <v>276313.88</v>
      </c>
      <c r="L142" s="53">
        <v>35353.21</v>
      </c>
      <c r="M142" s="52">
        <v>15844.08</v>
      </c>
      <c r="N142" s="56">
        <v>0</v>
      </c>
      <c r="O142" s="56">
        <v>12497.43</v>
      </c>
      <c r="P142" s="17">
        <v>4437.51</v>
      </c>
      <c r="Q142" s="10" t="s">
        <v>400</v>
      </c>
      <c r="V142"/>
    </row>
    <row r="143" spans="1:22" ht="15.75" x14ac:dyDescent="0.25">
      <c r="A143" s="12" t="s">
        <v>401</v>
      </c>
      <c r="B143" s="2" t="s">
        <v>140</v>
      </c>
      <c r="C143" s="17">
        <v>382622.87</v>
      </c>
      <c r="D143" s="24">
        <v>0</v>
      </c>
      <c r="E143" s="24">
        <v>0</v>
      </c>
      <c r="F143" s="33" t="str">
        <f t="shared" si="3"/>
        <v>Not Required</v>
      </c>
      <c r="G143" s="18">
        <f>FinalAllocation[[#This Row],[Required CCEIS Carryover (267)]]+FinalAllocation[[#This Row],[Required CCEIS Current FY (269)]]</f>
        <v>0</v>
      </c>
      <c r="H143" s="56">
        <v>9734.2394871794859</v>
      </c>
      <c r="I143" s="52">
        <v>1898.7653012048193</v>
      </c>
      <c r="J143" s="24">
        <f>FinalAllocation[[#This Row],[Required PSPS Carryover (266)]]+FinalAllocation[[#This Row],[Required PSPS Current FY (268)]]</f>
        <v>11633.004788384305</v>
      </c>
      <c r="K143" s="52">
        <v>186831.24</v>
      </c>
      <c r="L143" s="53">
        <v>20576.25</v>
      </c>
      <c r="M143" s="52">
        <v>8261.1</v>
      </c>
      <c r="N143" s="56">
        <v>0</v>
      </c>
      <c r="O143" s="56">
        <v>19440.45</v>
      </c>
      <c r="P143" s="17">
        <v>6902.79</v>
      </c>
      <c r="Q143" s="10" t="s">
        <v>401</v>
      </c>
      <c r="V143"/>
    </row>
    <row r="144" spans="1:22" ht="15.75" x14ac:dyDescent="0.25">
      <c r="A144" s="12" t="s">
        <v>402</v>
      </c>
      <c r="B144" s="1" t="s">
        <v>141</v>
      </c>
      <c r="C144" s="17">
        <v>11025025.609999999</v>
      </c>
      <c r="D144" s="24">
        <v>0</v>
      </c>
      <c r="E144" s="24">
        <v>0</v>
      </c>
      <c r="F144" s="33" t="str">
        <f t="shared" si="3"/>
        <v>Not Required</v>
      </c>
      <c r="G144" s="18">
        <f>FinalAllocation[[#This Row],[Required CCEIS Carryover (267)]]+FinalAllocation[[#This Row],[Required CCEIS Current FY (269)]]</f>
        <v>0</v>
      </c>
      <c r="H144" s="56">
        <v>59685.989575923391</v>
      </c>
      <c r="I144" s="52">
        <v>38997.1214479638</v>
      </c>
      <c r="J144" s="24">
        <f>FinalAllocation[[#This Row],[Required PSPS Carryover (266)]]+FinalAllocation[[#This Row],[Required PSPS Current FY (268)]]</f>
        <v>98683.111023887192</v>
      </c>
      <c r="K144" s="52">
        <v>2290496.3000000003</v>
      </c>
      <c r="L144" s="53">
        <v>401835.84</v>
      </c>
      <c r="M144" s="52">
        <v>92145.66</v>
      </c>
      <c r="N144" s="56">
        <v>0</v>
      </c>
      <c r="O144" s="56">
        <v>323544.69</v>
      </c>
      <c r="P144" s="17">
        <v>114882.08</v>
      </c>
      <c r="Q144" s="10" t="s">
        <v>402</v>
      </c>
      <c r="V144"/>
    </row>
    <row r="145" spans="1:22" ht="15.75" x14ac:dyDescent="0.25">
      <c r="A145" s="12" t="s">
        <v>403</v>
      </c>
      <c r="B145" s="2" t="s">
        <v>142</v>
      </c>
      <c r="C145" s="17">
        <v>1693291.26</v>
      </c>
      <c r="D145" s="24">
        <v>0</v>
      </c>
      <c r="E145" s="24">
        <v>0</v>
      </c>
      <c r="F145" s="33" t="str">
        <f t="shared" si="3"/>
        <v>Not Required</v>
      </c>
      <c r="G145" s="18">
        <f>FinalAllocation[[#This Row],[Required CCEIS Carryover (267)]]+FinalAllocation[[#This Row],[Required CCEIS Current FY (269)]]</f>
        <v>0</v>
      </c>
      <c r="H145" s="56">
        <v>7815.7396742671008</v>
      </c>
      <c r="I145" s="52">
        <v>17640.708832369943</v>
      </c>
      <c r="J145" s="24">
        <f>FinalAllocation[[#This Row],[Required PSPS Carryover (266)]]+FinalAllocation[[#This Row],[Required PSPS Current FY (268)]]</f>
        <v>25456.448506637043</v>
      </c>
      <c r="K145" s="52">
        <v>505331.04000000004</v>
      </c>
      <c r="L145" s="53">
        <v>118730.54</v>
      </c>
      <c r="M145" s="52">
        <v>15271.369999999999</v>
      </c>
      <c r="N145" s="56">
        <v>16.62</v>
      </c>
      <c r="O145" s="56">
        <v>62487.17</v>
      </c>
      <c r="P145" s="17">
        <v>22187.53</v>
      </c>
      <c r="Q145" s="10" t="s">
        <v>403</v>
      </c>
      <c r="V145"/>
    </row>
    <row r="146" spans="1:22" ht="15.75" x14ac:dyDescent="0.25">
      <c r="A146" s="12" t="s">
        <v>404</v>
      </c>
      <c r="B146" s="2" t="s">
        <v>143</v>
      </c>
      <c r="C146" s="17">
        <v>683612.71</v>
      </c>
      <c r="D146" s="24">
        <v>0</v>
      </c>
      <c r="E146" s="24">
        <v>0</v>
      </c>
      <c r="F146" s="33" t="str">
        <f t="shared" si="3"/>
        <v>Not Required</v>
      </c>
      <c r="G146" s="18">
        <f>FinalAllocation[[#This Row],[Required CCEIS Carryover (267)]]+FinalAllocation[[#This Row],[Required CCEIS Current FY (269)]]</f>
        <v>0</v>
      </c>
      <c r="H146" s="56">
        <v>0</v>
      </c>
      <c r="I146" s="52">
        <v>0</v>
      </c>
      <c r="J146" s="24">
        <f>FinalAllocation[[#This Row],[Required PSPS Carryover (266)]]+FinalAllocation[[#This Row],[Required PSPS Current FY (268)]]</f>
        <v>0</v>
      </c>
      <c r="K146" s="52">
        <v>218142.48</v>
      </c>
      <c r="L146" s="53">
        <v>42889.25</v>
      </c>
      <c r="M146" s="52">
        <v>22461.97</v>
      </c>
      <c r="N146" s="56">
        <v>0</v>
      </c>
      <c r="O146" s="56">
        <v>26383.47</v>
      </c>
      <c r="P146" s="17">
        <v>9368.07</v>
      </c>
      <c r="Q146" s="10" t="s">
        <v>404</v>
      </c>
      <c r="V146"/>
    </row>
    <row r="147" spans="1:22" ht="15.75" x14ac:dyDescent="0.25">
      <c r="A147" s="12" t="s">
        <v>405</v>
      </c>
      <c r="B147" s="2" t="s">
        <v>144</v>
      </c>
      <c r="C147" s="17">
        <v>497017.07</v>
      </c>
      <c r="D147" s="24">
        <v>0</v>
      </c>
      <c r="E147" s="24">
        <v>0</v>
      </c>
      <c r="F147" s="33" t="str">
        <f t="shared" si="3"/>
        <v>Not Required</v>
      </c>
      <c r="G147" s="18">
        <f>FinalAllocation[[#This Row],[Required CCEIS Carryover (267)]]+FinalAllocation[[#This Row],[Required CCEIS Current FY (269)]]</f>
        <v>0</v>
      </c>
      <c r="H147" s="56">
        <v>3880.2795744680852</v>
      </c>
      <c r="I147" s="52">
        <v>0</v>
      </c>
      <c r="J147" s="24">
        <f>FinalAllocation[[#This Row],[Required PSPS Carryover (266)]]+FinalAllocation[[#This Row],[Required PSPS Current FY (268)]]</f>
        <v>3880.2795744680852</v>
      </c>
      <c r="K147" s="52">
        <v>243471.08</v>
      </c>
      <c r="L147" s="53">
        <v>5691.67</v>
      </c>
      <c r="M147" s="52">
        <v>18690.22</v>
      </c>
      <c r="N147" s="56">
        <v>0</v>
      </c>
      <c r="O147" s="56">
        <v>34473.380000000005</v>
      </c>
      <c r="P147" s="17">
        <v>8875.01</v>
      </c>
      <c r="Q147" s="10" t="s">
        <v>405</v>
      </c>
      <c r="V147"/>
    </row>
    <row r="148" spans="1:22" ht="15.75" x14ac:dyDescent="0.25">
      <c r="A148" s="12" t="s">
        <v>406</v>
      </c>
      <c r="B148" s="2" t="s">
        <v>145</v>
      </c>
      <c r="C148" s="17">
        <v>583951.49</v>
      </c>
      <c r="D148" s="24">
        <v>0</v>
      </c>
      <c r="E148" s="24">
        <v>0</v>
      </c>
      <c r="F148" s="33" t="str">
        <f t="shared" si="3"/>
        <v>Not Required</v>
      </c>
      <c r="G148" s="18">
        <f>FinalAllocation[[#This Row],[Required CCEIS Carryover (267)]]+FinalAllocation[[#This Row],[Required CCEIS Current FY (269)]]</f>
        <v>0</v>
      </c>
      <c r="H148" s="56">
        <v>21021.822439024389</v>
      </c>
      <c r="I148" s="52">
        <v>0</v>
      </c>
      <c r="J148" s="24">
        <f>FinalAllocation[[#This Row],[Required PSPS Carryover (266)]]+FinalAllocation[[#This Row],[Required PSPS Current FY (268)]]</f>
        <v>21021.822439024389</v>
      </c>
      <c r="K148" s="52">
        <v>315337.36</v>
      </c>
      <c r="L148" s="53">
        <v>15477.88</v>
      </c>
      <c r="M148" s="52">
        <v>8045.67</v>
      </c>
      <c r="N148" s="56">
        <v>0</v>
      </c>
      <c r="O148" s="56">
        <v>27772.07</v>
      </c>
      <c r="P148" s="17">
        <v>9861.1200000000008</v>
      </c>
      <c r="Q148" s="10" t="s">
        <v>406</v>
      </c>
      <c r="V148"/>
    </row>
    <row r="149" spans="1:22" ht="15.75" x14ac:dyDescent="0.25">
      <c r="A149" s="12" t="s">
        <v>407</v>
      </c>
      <c r="B149" s="2" t="s">
        <v>146</v>
      </c>
      <c r="C149" s="17">
        <v>425563.38</v>
      </c>
      <c r="D149" s="24">
        <v>0</v>
      </c>
      <c r="E149" s="24">
        <v>0</v>
      </c>
      <c r="F149" s="33" t="str">
        <f t="shared" si="3"/>
        <v>Not Required</v>
      </c>
      <c r="G149" s="18">
        <f>FinalAllocation[[#This Row],[Required CCEIS Carryover (267)]]+FinalAllocation[[#This Row],[Required CCEIS Current FY (269)]]</f>
        <v>0</v>
      </c>
      <c r="H149" s="56">
        <v>0</v>
      </c>
      <c r="I149" s="52">
        <v>0</v>
      </c>
      <c r="J149" s="24">
        <f>FinalAllocation[[#This Row],[Required PSPS Carryover (266)]]+FinalAllocation[[#This Row],[Required PSPS Current FY (268)]]</f>
        <v>0</v>
      </c>
      <c r="K149" s="52">
        <v>302802.53999999998</v>
      </c>
      <c r="L149" s="53">
        <v>42543.4</v>
      </c>
      <c r="M149" s="52">
        <v>23143.67</v>
      </c>
      <c r="N149" s="56">
        <v>0</v>
      </c>
      <c r="O149" s="56">
        <v>72207.39</v>
      </c>
      <c r="P149" s="17">
        <v>25638.92</v>
      </c>
      <c r="Q149" s="10" t="s">
        <v>407</v>
      </c>
      <c r="V149"/>
    </row>
    <row r="150" spans="1:22" ht="15.75" x14ac:dyDescent="0.25">
      <c r="A150" s="12" t="s">
        <v>408</v>
      </c>
      <c r="B150" s="1" t="s">
        <v>147</v>
      </c>
      <c r="C150" s="17">
        <v>2754029.7</v>
      </c>
      <c r="D150" s="24">
        <v>84999.039999999994</v>
      </c>
      <c r="E150" s="24">
        <v>0</v>
      </c>
      <c r="F150" s="33" t="str">
        <f t="shared" si="3"/>
        <v>Required</v>
      </c>
      <c r="G150" s="18">
        <f>FinalAllocation[[#This Row],[Required CCEIS Carryover (267)]]+FinalAllocation[[#This Row],[Required CCEIS Current FY (269)]]</f>
        <v>84999.039999999994</v>
      </c>
      <c r="H150" s="56">
        <v>6280.390772442589</v>
      </c>
      <c r="I150" s="52">
        <v>17729.419322151531</v>
      </c>
      <c r="J150" s="24">
        <f>FinalAllocation[[#This Row],[Required PSPS Carryover (266)]]+FinalAllocation[[#This Row],[Required PSPS Current FY (268)]]</f>
        <v>24009.810094594119</v>
      </c>
      <c r="K150" s="52">
        <v>1464235.1500000001</v>
      </c>
      <c r="L150" s="53">
        <v>99188.13</v>
      </c>
      <c r="M150" s="52">
        <v>55155.909999999996</v>
      </c>
      <c r="N150" s="56">
        <v>19606.330000000002</v>
      </c>
      <c r="O150" s="56">
        <v>132865.95000000001</v>
      </c>
      <c r="P150" s="17">
        <v>25638.92</v>
      </c>
      <c r="Q150" s="10" t="s">
        <v>408</v>
      </c>
      <c r="V150"/>
    </row>
    <row r="151" spans="1:22" ht="15.75" x14ac:dyDescent="0.25">
      <c r="A151" s="12" t="s">
        <v>409</v>
      </c>
      <c r="B151" s="2" t="s">
        <v>148</v>
      </c>
      <c r="C151" s="17">
        <v>347486.4</v>
      </c>
      <c r="D151" s="24">
        <v>0</v>
      </c>
      <c r="E151" s="24">
        <v>0</v>
      </c>
      <c r="F151" s="33" t="str">
        <f t="shared" si="3"/>
        <v>Not Required</v>
      </c>
      <c r="G151" s="18">
        <f>FinalAllocation[[#This Row],[Required CCEIS Carryover (267)]]+FinalAllocation[[#This Row],[Required CCEIS Current FY (269)]]</f>
        <v>0</v>
      </c>
      <c r="H151" s="56">
        <v>0</v>
      </c>
      <c r="I151" s="52">
        <v>0</v>
      </c>
      <c r="J151" s="24">
        <f>FinalAllocation[[#This Row],[Required PSPS Carryover (266)]]+FinalAllocation[[#This Row],[Required PSPS Current FY (268)]]</f>
        <v>0</v>
      </c>
      <c r="K151" s="52">
        <v>96133.95</v>
      </c>
      <c r="L151" s="53">
        <v>20235.71</v>
      </c>
      <c r="M151" s="52">
        <v>2731.12</v>
      </c>
      <c r="N151" s="56">
        <v>0</v>
      </c>
      <c r="O151" s="56">
        <v>9720.2199999999993</v>
      </c>
      <c r="P151" s="17">
        <v>3451.39</v>
      </c>
      <c r="Q151" s="10" t="s">
        <v>409</v>
      </c>
      <c r="V151"/>
    </row>
    <row r="152" spans="1:22" ht="15.75" x14ac:dyDescent="0.25">
      <c r="A152" s="12" t="s">
        <v>523</v>
      </c>
      <c r="B152" s="1" t="s">
        <v>149</v>
      </c>
      <c r="C152" s="17">
        <v>1184783.6000000001</v>
      </c>
      <c r="D152" s="24">
        <v>16767.580000000002</v>
      </c>
      <c r="E152" s="24">
        <v>0</v>
      </c>
      <c r="F152" s="33" t="str">
        <f t="shared" si="3"/>
        <v>Required</v>
      </c>
      <c r="G152" s="18">
        <f>FinalAllocation[[#This Row],[Required CCEIS Carryover (267)]]+FinalAllocation[[#This Row],[Required CCEIS Current FY (269)]]</f>
        <v>16767.580000000002</v>
      </c>
      <c r="H152" s="56">
        <v>0</v>
      </c>
      <c r="I152" s="52">
        <v>0</v>
      </c>
      <c r="J152" s="24">
        <f>FinalAllocation[[#This Row],[Required PSPS Carryover (266)]]+FinalAllocation[[#This Row],[Required PSPS Current FY (268)]]</f>
        <v>0</v>
      </c>
      <c r="K152" s="52">
        <v>679866.86</v>
      </c>
      <c r="L152" s="53">
        <v>1915.68</v>
      </c>
      <c r="M152" s="52">
        <v>13855.47</v>
      </c>
      <c r="N152" s="56">
        <v>0</v>
      </c>
      <c r="O152" s="56">
        <v>59709.96</v>
      </c>
      <c r="P152" s="17">
        <v>21201.41</v>
      </c>
      <c r="Q152" s="10" t="s">
        <v>410</v>
      </c>
      <c r="V152"/>
    </row>
    <row r="153" spans="1:22" ht="15.75" x14ac:dyDescent="0.25">
      <c r="A153" s="12" t="s">
        <v>411</v>
      </c>
      <c r="B153" s="1" t="s">
        <v>150</v>
      </c>
      <c r="C153" s="17">
        <v>650327.15</v>
      </c>
      <c r="D153" s="24">
        <v>0</v>
      </c>
      <c r="E153" s="24">
        <v>0</v>
      </c>
      <c r="F153" s="33" t="str">
        <f t="shared" si="3"/>
        <v>Not Required</v>
      </c>
      <c r="G153" s="18">
        <f>FinalAllocation[[#This Row],[Required CCEIS Carryover (267)]]+FinalAllocation[[#This Row],[Required CCEIS Current FY (269)]]</f>
        <v>0</v>
      </c>
      <c r="H153" s="56">
        <v>0</v>
      </c>
      <c r="I153" s="52">
        <v>4073.8881761006287</v>
      </c>
      <c r="J153" s="24">
        <f>FinalAllocation[[#This Row],[Required PSPS Carryover (266)]]+FinalAllocation[[#This Row],[Required PSPS Current FY (268)]]</f>
        <v>4073.8881761006287</v>
      </c>
      <c r="K153" s="52">
        <v>575508.47999999998</v>
      </c>
      <c r="L153" s="53">
        <v>23468.240000000002</v>
      </c>
      <c r="M153" s="52">
        <v>33795.89</v>
      </c>
      <c r="N153" s="56">
        <v>0</v>
      </c>
      <c r="O153" s="56">
        <v>31249.030000000002</v>
      </c>
      <c r="P153" s="17">
        <v>11095.7</v>
      </c>
      <c r="Q153" s="10" t="s">
        <v>411</v>
      </c>
      <c r="V153"/>
    </row>
    <row r="154" spans="1:22" ht="15.75" x14ac:dyDescent="0.25">
      <c r="A154" s="12" t="s">
        <v>412</v>
      </c>
      <c r="B154" s="2" t="s">
        <v>151</v>
      </c>
      <c r="C154" s="17">
        <v>737587.4</v>
      </c>
      <c r="D154" s="24">
        <v>0</v>
      </c>
      <c r="E154" s="24">
        <v>0</v>
      </c>
      <c r="F154" s="33" t="str">
        <f t="shared" si="3"/>
        <v>Not Required</v>
      </c>
      <c r="G154" s="18">
        <f>FinalAllocation[[#This Row],[Required CCEIS Carryover (267)]]+FinalAllocation[[#This Row],[Required CCEIS Current FY (269)]]</f>
        <v>0</v>
      </c>
      <c r="H154" s="56">
        <v>6381.8898837209308</v>
      </c>
      <c r="I154" s="52">
        <v>13249.10643312102</v>
      </c>
      <c r="J154" s="24">
        <f>FinalAllocation[[#This Row],[Required PSPS Carryover (266)]]+FinalAllocation[[#This Row],[Required PSPS Current FY (268)]]</f>
        <v>19630.996316841949</v>
      </c>
      <c r="K154" s="52">
        <v>380411.22000000003</v>
      </c>
      <c r="L154" s="53">
        <v>59947.45</v>
      </c>
      <c r="M154" s="52">
        <v>39256.559999999998</v>
      </c>
      <c r="N154" s="56">
        <v>634.37</v>
      </c>
      <c r="O154" s="56">
        <v>18051.84</v>
      </c>
      <c r="P154" s="17">
        <v>6409.73</v>
      </c>
      <c r="Q154" s="10" t="s">
        <v>412</v>
      </c>
      <c r="V154"/>
    </row>
    <row r="155" spans="1:22" ht="15.75" x14ac:dyDescent="0.25">
      <c r="A155" s="12" t="s">
        <v>413</v>
      </c>
      <c r="B155" s="1" t="s">
        <v>152</v>
      </c>
      <c r="C155" s="17">
        <v>319977.03999999998</v>
      </c>
      <c r="D155" s="24">
        <v>0</v>
      </c>
      <c r="E155" s="24">
        <v>0</v>
      </c>
      <c r="F155" s="33" t="str">
        <f t="shared" si="3"/>
        <v>Not Required</v>
      </c>
      <c r="G155" s="18">
        <f>FinalAllocation[[#This Row],[Required CCEIS Carryover (267)]]+FinalAllocation[[#This Row],[Required CCEIS Current FY (269)]]</f>
        <v>0</v>
      </c>
      <c r="H155" s="56">
        <v>1872.9807878787881</v>
      </c>
      <c r="I155" s="52">
        <v>1557.52</v>
      </c>
      <c r="J155" s="24">
        <f>FinalAllocation[[#This Row],[Required PSPS Carryover (266)]]+FinalAllocation[[#This Row],[Required PSPS Current FY (268)]]</f>
        <v>3430.5007878787883</v>
      </c>
      <c r="K155" s="52">
        <v>275230.33999999997</v>
      </c>
      <c r="L155" s="53">
        <v>41464.129999999997</v>
      </c>
      <c r="M155" s="52">
        <v>23029.94</v>
      </c>
      <c r="N155" s="56">
        <v>5621.49</v>
      </c>
      <c r="O155" s="56">
        <v>27772.07</v>
      </c>
      <c r="P155" s="17">
        <v>9861.1200000000008</v>
      </c>
      <c r="Q155" s="10" t="s">
        <v>413</v>
      </c>
      <c r="V155"/>
    </row>
    <row r="156" spans="1:22" ht="15.75" x14ac:dyDescent="0.25">
      <c r="A156" s="12" t="s">
        <v>414</v>
      </c>
      <c r="B156" s="2" t="s">
        <v>153</v>
      </c>
      <c r="C156" s="17">
        <v>766189.79</v>
      </c>
      <c r="D156" s="24">
        <v>0</v>
      </c>
      <c r="E156" s="24">
        <v>0</v>
      </c>
      <c r="F156" s="33" t="str">
        <f t="shared" si="3"/>
        <v>Not Required</v>
      </c>
      <c r="G156" s="18">
        <f>FinalAllocation[[#This Row],[Required CCEIS Carryover (267)]]+FinalAllocation[[#This Row],[Required CCEIS Current FY (269)]]</f>
        <v>0</v>
      </c>
      <c r="H156" s="56">
        <v>0</v>
      </c>
      <c r="I156" s="52">
        <v>2367.5987769784169</v>
      </c>
      <c r="J156" s="24">
        <f>FinalAllocation[[#This Row],[Required PSPS Carryover (266)]]+FinalAllocation[[#This Row],[Required PSPS Current FY (268)]]</f>
        <v>2367.5987769784169</v>
      </c>
      <c r="K156" s="52">
        <v>383209.11999999994</v>
      </c>
      <c r="L156" s="53">
        <v>0</v>
      </c>
      <c r="M156" s="52">
        <v>6992.39</v>
      </c>
      <c r="N156" s="56">
        <v>0</v>
      </c>
      <c r="O156" s="56">
        <v>91647.85</v>
      </c>
      <c r="P156" s="17">
        <v>32541.7</v>
      </c>
      <c r="Q156" s="10" t="s">
        <v>414</v>
      </c>
      <c r="V156"/>
    </row>
    <row r="157" spans="1:22" ht="15.75" x14ac:dyDescent="0.25">
      <c r="A157" s="12" t="s">
        <v>415</v>
      </c>
      <c r="B157" s="2" t="s">
        <v>154</v>
      </c>
      <c r="C157" s="17">
        <v>261694.84</v>
      </c>
      <c r="D157" s="24">
        <v>0</v>
      </c>
      <c r="E157" s="24">
        <v>0</v>
      </c>
      <c r="F157" s="33" t="str">
        <f t="shared" si="3"/>
        <v>Not Required</v>
      </c>
      <c r="G157" s="18">
        <f>FinalAllocation[[#This Row],[Required CCEIS Carryover (267)]]+FinalAllocation[[#This Row],[Required CCEIS Current FY (269)]]</f>
        <v>0</v>
      </c>
      <c r="H157" s="56">
        <v>0</v>
      </c>
      <c r="I157" s="52">
        <v>0</v>
      </c>
      <c r="J157" s="24">
        <f>FinalAllocation[[#This Row],[Required PSPS Carryover (266)]]+FinalAllocation[[#This Row],[Required PSPS Current FY (268)]]</f>
        <v>0</v>
      </c>
      <c r="K157" s="52">
        <v>154007.34000000003</v>
      </c>
      <c r="L157" s="53">
        <v>26263.23</v>
      </c>
      <c r="M157" s="52">
        <v>15195.44</v>
      </c>
      <c r="N157" s="56">
        <v>0</v>
      </c>
      <c r="O157" s="56">
        <v>38933.520000000004</v>
      </c>
      <c r="P157" s="17">
        <v>13824.24</v>
      </c>
      <c r="Q157" s="10" t="s">
        <v>415</v>
      </c>
      <c r="V157"/>
    </row>
    <row r="158" spans="1:22" ht="15.75" x14ac:dyDescent="0.25">
      <c r="A158" s="12" t="s">
        <v>416</v>
      </c>
      <c r="B158" s="4" t="s">
        <v>155</v>
      </c>
      <c r="C158" s="17">
        <v>416127.69</v>
      </c>
      <c r="D158" s="24">
        <v>0</v>
      </c>
      <c r="E158" s="24">
        <v>0</v>
      </c>
      <c r="F158" s="33" t="str">
        <f t="shared" si="3"/>
        <v>Not Required</v>
      </c>
      <c r="G158" s="18">
        <f>FinalAllocation[[#This Row],[Required CCEIS Carryover (267)]]+FinalAllocation[[#This Row],[Required CCEIS Current FY (269)]]</f>
        <v>0</v>
      </c>
      <c r="H158" s="56">
        <v>0</v>
      </c>
      <c r="I158" s="52">
        <v>1680.2785227272727</v>
      </c>
      <c r="J158" s="24">
        <f>FinalAllocation[[#This Row],[Required PSPS Carryover (266)]]+FinalAllocation[[#This Row],[Required PSPS Current FY (268)]]</f>
        <v>1680.2785227272727</v>
      </c>
      <c r="K158" s="52">
        <v>189343.13</v>
      </c>
      <c r="L158" s="53">
        <v>26159.74</v>
      </c>
      <c r="M158" s="52">
        <v>11653.800000000001</v>
      </c>
      <c r="N158" s="56">
        <v>0</v>
      </c>
      <c r="O158" s="56">
        <v>30549.279999999999</v>
      </c>
      <c r="P158" s="17">
        <v>10847.24</v>
      </c>
      <c r="Q158" s="10" t="s">
        <v>416</v>
      </c>
      <c r="V158"/>
    </row>
    <row r="159" spans="1:22" ht="15.75" x14ac:dyDescent="0.25">
      <c r="A159" s="12" t="s">
        <v>417</v>
      </c>
      <c r="B159" s="1" t="s">
        <v>156</v>
      </c>
      <c r="C159" s="17">
        <v>401232.79</v>
      </c>
      <c r="D159" s="24">
        <v>0</v>
      </c>
      <c r="E159" s="24">
        <v>0</v>
      </c>
      <c r="F159" s="33" t="str">
        <f t="shared" si="3"/>
        <v>Not Required</v>
      </c>
      <c r="G159" s="18">
        <f>FinalAllocation[[#This Row],[Required CCEIS Carryover (267)]]+FinalAllocation[[#This Row],[Required CCEIS Current FY (269)]]</f>
        <v>0</v>
      </c>
      <c r="H159" s="56">
        <v>0</v>
      </c>
      <c r="I159" s="52">
        <v>0</v>
      </c>
      <c r="J159" s="24">
        <f>FinalAllocation[[#This Row],[Required PSPS Carryover (266)]]+FinalAllocation[[#This Row],[Required PSPS Current FY (268)]]</f>
        <v>0</v>
      </c>
      <c r="K159" s="52">
        <v>150558.73000000001</v>
      </c>
      <c r="L159" s="53">
        <v>0</v>
      </c>
      <c r="M159" s="52">
        <v>5727.89</v>
      </c>
      <c r="N159" s="56">
        <v>0</v>
      </c>
      <c r="O159" s="56">
        <v>31937.88</v>
      </c>
      <c r="P159" s="17">
        <v>11340.29</v>
      </c>
      <c r="Q159" s="10" t="s">
        <v>417</v>
      </c>
      <c r="V159"/>
    </row>
    <row r="160" spans="1:22" ht="15.75" x14ac:dyDescent="0.25">
      <c r="A160" s="12" t="s">
        <v>418</v>
      </c>
      <c r="B160" s="1" t="s">
        <v>157</v>
      </c>
      <c r="C160" s="17">
        <v>329161.90999999997</v>
      </c>
      <c r="D160" s="24">
        <v>0</v>
      </c>
      <c r="E160" s="24">
        <v>0</v>
      </c>
      <c r="F160" s="33" t="str">
        <f t="shared" si="3"/>
        <v>Not Required</v>
      </c>
      <c r="G160" s="18">
        <f>FinalAllocation[[#This Row],[Required CCEIS Carryover (267)]]+FinalAllocation[[#This Row],[Required CCEIS Current FY (269)]]</f>
        <v>0</v>
      </c>
      <c r="H160" s="56">
        <v>0</v>
      </c>
      <c r="I160" s="52">
        <v>5282.4585915492953</v>
      </c>
      <c r="J160" s="24">
        <f>FinalAllocation[[#This Row],[Required PSPS Carryover (266)]]+FinalAllocation[[#This Row],[Required PSPS Current FY (268)]]</f>
        <v>5282.4585915492953</v>
      </c>
      <c r="K160" s="52">
        <v>98130.02</v>
      </c>
      <c r="L160" s="53">
        <v>5492.94</v>
      </c>
      <c r="M160" s="52">
        <v>9719.09</v>
      </c>
      <c r="N160" s="56">
        <v>0</v>
      </c>
      <c r="O160" s="56">
        <v>36103.69</v>
      </c>
      <c r="P160" s="17">
        <v>12819.46</v>
      </c>
      <c r="Q160" s="10" t="s">
        <v>418</v>
      </c>
      <c r="V160"/>
    </row>
    <row r="161" spans="1:22" ht="15.75" x14ac:dyDescent="0.25">
      <c r="A161" s="12" t="s">
        <v>419</v>
      </c>
      <c r="B161" s="2" t="s">
        <v>158</v>
      </c>
      <c r="C161" s="17">
        <v>359841.46</v>
      </c>
      <c r="D161" s="24">
        <v>0</v>
      </c>
      <c r="E161" s="24">
        <v>0</v>
      </c>
      <c r="F161" s="33" t="str">
        <f t="shared" si="3"/>
        <v>Not Required</v>
      </c>
      <c r="G161" s="18">
        <f>FinalAllocation[[#This Row],[Required CCEIS Carryover (267)]]+FinalAllocation[[#This Row],[Required CCEIS Current FY (269)]]</f>
        <v>0</v>
      </c>
      <c r="H161" s="56">
        <v>20438.769801980197</v>
      </c>
      <c r="I161" s="52">
        <v>18845.010285714285</v>
      </c>
      <c r="J161" s="24">
        <f>FinalAllocation[[#This Row],[Required PSPS Carryover (266)]]+FinalAllocation[[#This Row],[Required PSPS Current FY (268)]]</f>
        <v>39283.780087694482</v>
      </c>
      <c r="K161" s="52">
        <v>290847.76</v>
      </c>
      <c r="L161" s="53">
        <v>51224.35</v>
      </c>
      <c r="M161" s="52">
        <v>39428.120000000003</v>
      </c>
      <c r="N161" s="56">
        <v>0</v>
      </c>
      <c r="O161" s="56">
        <v>51378.34</v>
      </c>
      <c r="P161" s="17">
        <v>18243.080000000002</v>
      </c>
      <c r="Q161" s="10" t="s">
        <v>419</v>
      </c>
      <c r="V161"/>
    </row>
    <row r="162" spans="1:22" ht="15.75" x14ac:dyDescent="0.25">
      <c r="A162" s="12" t="s">
        <v>420</v>
      </c>
      <c r="B162" s="2" t="s">
        <v>159</v>
      </c>
      <c r="C162" s="17">
        <v>150413.82999999999</v>
      </c>
      <c r="D162" s="24">
        <v>0</v>
      </c>
      <c r="E162" s="24">
        <v>0</v>
      </c>
      <c r="F162" s="33" t="str">
        <f t="shared" si="3"/>
        <v>Not Required</v>
      </c>
      <c r="G162" s="18">
        <f>FinalAllocation[[#This Row],[Required CCEIS Carryover (267)]]+FinalAllocation[[#This Row],[Required CCEIS Current FY (269)]]</f>
        <v>0</v>
      </c>
      <c r="H162" s="56">
        <v>0</v>
      </c>
      <c r="I162" s="52">
        <v>4460.9976470588235</v>
      </c>
      <c r="J162" s="24">
        <f>FinalAllocation[[#This Row],[Required PSPS Carryover (266)]]+FinalAllocation[[#This Row],[Required PSPS Current FY (268)]]</f>
        <v>4460.9976470588235</v>
      </c>
      <c r="K162" s="52">
        <v>161131.18</v>
      </c>
      <c r="L162" s="53">
        <v>21136.69</v>
      </c>
      <c r="M162" s="52">
        <v>15312.17</v>
      </c>
      <c r="N162" s="56">
        <v>2214.5700000000002</v>
      </c>
      <c r="O162" s="56">
        <v>13501.39</v>
      </c>
      <c r="P162" s="17">
        <v>6075.7</v>
      </c>
      <c r="Q162" s="10" t="s">
        <v>420</v>
      </c>
      <c r="V162"/>
    </row>
    <row r="163" spans="1:22" ht="15.75" x14ac:dyDescent="0.25">
      <c r="A163" s="12" t="s">
        <v>421</v>
      </c>
      <c r="B163" s="1" t="s">
        <v>160</v>
      </c>
      <c r="C163" s="17">
        <v>591033.91</v>
      </c>
      <c r="D163" s="24">
        <v>0</v>
      </c>
      <c r="E163" s="24">
        <v>0</v>
      </c>
      <c r="F163" s="33" t="str">
        <f t="shared" si="3"/>
        <v>Not Required</v>
      </c>
      <c r="G163" s="18">
        <f>FinalAllocation[[#This Row],[Required CCEIS Carryover (267)]]+FinalAllocation[[#This Row],[Required CCEIS Current FY (269)]]</f>
        <v>0</v>
      </c>
      <c r="H163" s="56">
        <v>0</v>
      </c>
      <c r="I163" s="52">
        <v>0</v>
      </c>
      <c r="J163" s="24">
        <f>FinalAllocation[[#This Row],[Required PSPS Carryover (266)]]+FinalAllocation[[#This Row],[Required PSPS Current FY (268)]]</f>
        <v>0</v>
      </c>
      <c r="K163" s="52">
        <v>365148.24</v>
      </c>
      <c r="L163" s="53">
        <v>33513.06</v>
      </c>
      <c r="M163" s="52">
        <v>14049.58</v>
      </c>
      <c r="N163" s="56">
        <v>0</v>
      </c>
      <c r="O163" s="56">
        <v>11108.83</v>
      </c>
      <c r="P163" s="17">
        <v>3944.45</v>
      </c>
      <c r="Q163" s="10" t="s">
        <v>421</v>
      </c>
      <c r="V163"/>
    </row>
    <row r="164" spans="1:22" ht="15.75" x14ac:dyDescent="0.25">
      <c r="A164" s="12" t="s">
        <v>422</v>
      </c>
      <c r="B164" s="2" t="s">
        <v>161</v>
      </c>
      <c r="C164" s="17">
        <v>102738.05</v>
      </c>
      <c r="D164" s="24">
        <v>0</v>
      </c>
      <c r="E164" s="24">
        <v>0</v>
      </c>
      <c r="F164" s="33" t="str">
        <f t="shared" si="3"/>
        <v>Not Required</v>
      </c>
      <c r="G164" s="18">
        <f>FinalAllocation[[#This Row],[Required CCEIS Carryover (267)]]+FinalAllocation[[#This Row],[Required CCEIS Current FY (269)]]</f>
        <v>0</v>
      </c>
      <c r="H164" s="56">
        <v>0</v>
      </c>
      <c r="I164" s="52">
        <v>0</v>
      </c>
      <c r="J164" s="24">
        <f>FinalAllocation[[#This Row],[Required PSPS Carryover (266)]]+FinalAllocation[[#This Row],[Required PSPS Current FY (268)]]</f>
        <v>0</v>
      </c>
      <c r="K164" s="52">
        <v>194658.86</v>
      </c>
      <c r="L164" s="53">
        <v>21236.65</v>
      </c>
      <c r="M164" s="52">
        <v>4952.01</v>
      </c>
      <c r="N164" s="56">
        <v>0</v>
      </c>
      <c r="O164" s="56">
        <v>5554.41</v>
      </c>
      <c r="P164" s="17">
        <v>1972.22</v>
      </c>
      <c r="Q164" s="10" t="s">
        <v>422</v>
      </c>
      <c r="V164"/>
    </row>
    <row r="165" spans="1:22" ht="15.75" x14ac:dyDescent="0.25">
      <c r="A165" s="12" t="s">
        <v>423</v>
      </c>
      <c r="B165" s="1" t="s">
        <v>162</v>
      </c>
      <c r="C165" s="17">
        <v>238068.08</v>
      </c>
      <c r="D165" s="24">
        <v>0</v>
      </c>
      <c r="E165" s="24">
        <v>0</v>
      </c>
      <c r="F165" s="33" t="str">
        <f t="shared" si="3"/>
        <v>Not Required</v>
      </c>
      <c r="G165" s="18">
        <f>FinalAllocation[[#This Row],[Required CCEIS Carryover (267)]]+FinalAllocation[[#This Row],[Required CCEIS Current FY (269)]]</f>
        <v>0</v>
      </c>
      <c r="H165" s="56">
        <v>0</v>
      </c>
      <c r="I165" s="52">
        <v>0</v>
      </c>
      <c r="J165" s="24">
        <f>FinalAllocation[[#This Row],[Required PSPS Carryover (266)]]+FinalAllocation[[#This Row],[Required PSPS Current FY (268)]]</f>
        <v>0</v>
      </c>
      <c r="K165" s="52">
        <v>227708.04</v>
      </c>
      <c r="L165" s="53">
        <v>22528.75</v>
      </c>
      <c r="M165" s="52">
        <v>7812.31</v>
      </c>
      <c r="N165" s="56">
        <v>27</v>
      </c>
      <c r="O165" s="56">
        <v>42273.05</v>
      </c>
      <c r="P165" s="17">
        <v>15010.02</v>
      </c>
      <c r="Q165" s="10" t="s">
        <v>423</v>
      </c>
      <c r="V165"/>
    </row>
    <row r="166" spans="1:22" ht="15.75" x14ac:dyDescent="0.25">
      <c r="A166" s="12" t="s">
        <v>424</v>
      </c>
      <c r="B166" s="1" t="s">
        <v>163</v>
      </c>
      <c r="C166" s="17">
        <v>1426032.01</v>
      </c>
      <c r="D166" s="24">
        <v>0</v>
      </c>
      <c r="E166" s="24">
        <v>0</v>
      </c>
      <c r="F166" s="33" t="str">
        <f t="shared" si="3"/>
        <v>Not Required</v>
      </c>
      <c r="G166" s="18">
        <f>FinalAllocation[[#This Row],[Required CCEIS Carryover (267)]]+FinalAllocation[[#This Row],[Required CCEIS Current FY (269)]]</f>
        <v>0</v>
      </c>
      <c r="H166" s="56">
        <v>8584.3835094339629</v>
      </c>
      <c r="I166" s="52">
        <v>7227.6311952191245</v>
      </c>
      <c r="J166" s="24">
        <f>FinalAllocation[[#This Row],[Required PSPS Carryover (266)]]+FinalAllocation[[#This Row],[Required PSPS Current FY (268)]]</f>
        <v>15812.014704653087</v>
      </c>
      <c r="K166" s="52">
        <v>634953.72000000009</v>
      </c>
      <c r="L166" s="53">
        <v>122753.74</v>
      </c>
      <c r="M166" s="52">
        <v>60126.75</v>
      </c>
      <c r="N166" s="56">
        <v>14026.53</v>
      </c>
      <c r="O166" s="56">
        <v>204036.91999999998</v>
      </c>
      <c r="P166" s="17">
        <v>93052.66</v>
      </c>
      <c r="Q166" s="10" t="s">
        <v>424</v>
      </c>
      <c r="V166"/>
    </row>
    <row r="167" spans="1:22" ht="15.75" x14ac:dyDescent="0.25">
      <c r="A167" s="12" t="s">
        <v>425</v>
      </c>
      <c r="B167" s="2" t="s">
        <v>164</v>
      </c>
      <c r="C167" s="17">
        <v>458349.62</v>
      </c>
      <c r="D167" s="24">
        <v>1115.95</v>
      </c>
      <c r="E167" s="24">
        <v>32546.57</v>
      </c>
      <c r="F167" s="33" t="str">
        <f t="shared" si="3"/>
        <v>Required</v>
      </c>
      <c r="G167" s="18">
        <f>FinalAllocation[[#This Row],[Required CCEIS Carryover (267)]]+FinalAllocation[[#This Row],[Required CCEIS Current FY (269)]]</f>
        <v>33662.519999999997</v>
      </c>
      <c r="H167" s="56">
        <v>0</v>
      </c>
      <c r="I167" s="52">
        <v>0</v>
      </c>
      <c r="J167" s="24">
        <f>FinalAllocation[[#This Row],[Required PSPS Carryover (266)]]+FinalAllocation[[#This Row],[Required PSPS Current FY (268)]]</f>
        <v>0</v>
      </c>
      <c r="K167" s="52">
        <v>229054.11</v>
      </c>
      <c r="L167" s="53">
        <v>34165.360000000001</v>
      </c>
      <c r="M167" s="52">
        <v>14956.86</v>
      </c>
      <c r="N167" s="56">
        <v>2791.9</v>
      </c>
      <c r="O167" s="56">
        <v>40069.399999999994</v>
      </c>
      <c r="P167" s="17">
        <v>21195.84</v>
      </c>
      <c r="Q167" s="10" t="s">
        <v>425</v>
      </c>
      <c r="V167"/>
    </row>
    <row r="168" spans="1:22" ht="15.75" x14ac:dyDescent="0.25">
      <c r="A168" s="12" t="s">
        <v>426</v>
      </c>
      <c r="B168" s="1" t="s">
        <v>165</v>
      </c>
      <c r="C168" s="17">
        <v>536796.73</v>
      </c>
      <c r="D168" s="24">
        <v>0</v>
      </c>
      <c r="E168" s="24">
        <v>0</v>
      </c>
      <c r="F168" s="33" t="str">
        <f t="shared" si="3"/>
        <v>Not Required</v>
      </c>
      <c r="G168" s="18">
        <f>FinalAllocation[[#This Row],[Required CCEIS Carryover (267)]]+FinalAllocation[[#This Row],[Required CCEIS Current FY (269)]]</f>
        <v>0</v>
      </c>
      <c r="H168" s="56">
        <v>0</v>
      </c>
      <c r="I168" s="52">
        <v>0</v>
      </c>
      <c r="J168" s="24">
        <f>FinalAllocation[[#This Row],[Required PSPS Carryover (266)]]+FinalAllocation[[#This Row],[Required PSPS Current FY (268)]]</f>
        <v>0</v>
      </c>
      <c r="K168" s="52">
        <v>186452.79</v>
      </c>
      <c r="L168" s="53">
        <v>0</v>
      </c>
      <c r="M168" s="52">
        <v>10536.2</v>
      </c>
      <c r="N168" s="56">
        <v>0</v>
      </c>
      <c r="O168" s="56">
        <v>33326.49</v>
      </c>
      <c r="P168" s="17">
        <v>11833.35</v>
      </c>
      <c r="Q168" s="10" t="s">
        <v>426</v>
      </c>
      <c r="V168"/>
    </row>
    <row r="169" spans="1:22" ht="15.75" x14ac:dyDescent="0.25">
      <c r="A169" s="12" t="s">
        <v>427</v>
      </c>
      <c r="B169" s="2" t="s">
        <v>166</v>
      </c>
      <c r="C169" s="17">
        <v>668843.49</v>
      </c>
      <c r="D169" s="24">
        <v>0</v>
      </c>
      <c r="E169" s="24">
        <v>0</v>
      </c>
      <c r="F169" s="33" t="str">
        <f t="shared" si="3"/>
        <v>Not Required</v>
      </c>
      <c r="G169" s="18">
        <f>FinalAllocation[[#This Row],[Required CCEIS Carryover (267)]]+FinalAllocation[[#This Row],[Required CCEIS Current FY (269)]]</f>
        <v>0</v>
      </c>
      <c r="H169" s="56">
        <v>0</v>
      </c>
      <c r="I169" s="52">
        <v>0</v>
      </c>
      <c r="J169" s="24">
        <f>FinalAllocation[[#This Row],[Required PSPS Carryover (266)]]+FinalAllocation[[#This Row],[Required PSPS Current FY (268)]]</f>
        <v>0</v>
      </c>
      <c r="K169" s="52">
        <v>246345.91999999998</v>
      </c>
      <c r="L169" s="53">
        <v>25558.58</v>
      </c>
      <c r="M169" s="52">
        <v>7211.87</v>
      </c>
      <c r="N169" s="56">
        <v>0</v>
      </c>
      <c r="O169" s="56">
        <v>40269.51</v>
      </c>
      <c r="P169" s="17">
        <v>14298.63</v>
      </c>
      <c r="Q169" s="10" t="s">
        <v>427</v>
      </c>
      <c r="V169"/>
    </row>
    <row r="170" spans="1:22" ht="15.75" x14ac:dyDescent="0.25">
      <c r="A170" s="12" t="s">
        <v>428</v>
      </c>
      <c r="B170" s="2" t="s">
        <v>167</v>
      </c>
      <c r="C170" s="17">
        <v>376872.18</v>
      </c>
      <c r="D170" s="24">
        <v>0</v>
      </c>
      <c r="E170" s="24">
        <v>0</v>
      </c>
      <c r="F170" s="33" t="str">
        <f t="shared" si="3"/>
        <v>Not Required</v>
      </c>
      <c r="G170" s="18">
        <f>FinalAllocation[[#This Row],[Required CCEIS Carryover (267)]]+FinalAllocation[[#This Row],[Required CCEIS Current FY (269)]]</f>
        <v>0</v>
      </c>
      <c r="H170" s="56">
        <v>0</v>
      </c>
      <c r="I170" s="52">
        <v>3982.1496774193547</v>
      </c>
      <c r="J170" s="24">
        <f>FinalAllocation[[#This Row],[Required PSPS Carryover (266)]]+FinalAllocation[[#This Row],[Required PSPS Current FY (268)]]</f>
        <v>3982.1496774193547</v>
      </c>
      <c r="K170" s="52">
        <v>192403.77000000002</v>
      </c>
      <c r="L170" s="53">
        <v>27644.78</v>
      </c>
      <c r="M170" s="52">
        <v>9257.52</v>
      </c>
      <c r="N170" s="56">
        <v>0</v>
      </c>
      <c r="O170" s="56">
        <v>20829.05</v>
      </c>
      <c r="P170" s="17">
        <v>7395.84</v>
      </c>
      <c r="Q170" s="10" t="s">
        <v>428</v>
      </c>
      <c r="V170"/>
    </row>
    <row r="171" spans="1:22" ht="15.75" x14ac:dyDescent="0.25">
      <c r="A171" s="12" t="s">
        <v>429</v>
      </c>
      <c r="B171" s="2" t="s">
        <v>168</v>
      </c>
      <c r="C171" s="17">
        <v>1120039.92</v>
      </c>
      <c r="D171" s="24">
        <v>2336.9699999999998</v>
      </c>
      <c r="E171" s="24">
        <v>0</v>
      </c>
      <c r="F171" s="33" t="str">
        <f t="shared" si="3"/>
        <v>Required</v>
      </c>
      <c r="G171" s="18">
        <f>FinalAllocation[[#This Row],[Required CCEIS Carryover (267)]]+FinalAllocation[[#This Row],[Required CCEIS Current FY (269)]]</f>
        <v>2336.9699999999998</v>
      </c>
      <c r="H171" s="56">
        <v>14249.599709302327</v>
      </c>
      <c r="I171" s="52">
        <v>10821.066666666668</v>
      </c>
      <c r="J171" s="24">
        <f>FinalAllocation[[#This Row],[Required PSPS Carryover (266)]]+FinalAllocation[[#This Row],[Required PSPS Current FY (268)]]</f>
        <v>25070.666375968995</v>
      </c>
      <c r="K171" s="52">
        <v>585046.21</v>
      </c>
      <c r="L171" s="53">
        <v>75007.63</v>
      </c>
      <c r="M171" s="52">
        <v>36688.11</v>
      </c>
      <c r="N171" s="56">
        <v>11.62</v>
      </c>
      <c r="O171" s="56">
        <v>198570.34</v>
      </c>
      <c r="P171" s="17">
        <v>70507.03</v>
      </c>
      <c r="Q171" s="10" t="s">
        <v>429</v>
      </c>
      <c r="V171"/>
    </row>
    <row r="172" spans="1:22" ht="15.75" x14ac:dyDescent="0.25">
      <c r="A172" s="12" t="s">
        <v>430</v>
      </c>
      <c r="B172" s="2" t="s">
        <v>169</v>
      </c>
      <c r="C172" s="17">
        <v>116044.21</v>
      </c>
      <c r="D172" s="24">
        <v>4481.2700000000004</v>
      </c>
      <c r="E172" s="24">
        <v>0</v>
      </c>
      <c r="F172" s="33" t="str">
        <f t="shared" si="3"/>
        <v>Required</v>
      </c>
      <c r="G172" s="18">
        <f>FinalAllocation[[#This Row],[Required CCEIS Carryover (267)]]+FinalAllocation[[#This Row],[Required CCEIS Current FY (269)]]</f>
        <v>4481.2700000000004</v>
      </c>
      <c r="H172" s="56">
        <v>0</v>
      </c>
      <c r="I172" s="52">
        <v>0</v>
      </c>
      <c r="J172" s="24">
        <f>FinalAllocation[[#This Row],[Required PSPS Carryover (266)]]+FinalAllocation[[#This Row],[Required PSPS Current FY (268)]]</f>
        <v>0</v>
      </c>
      <c r="K172" s="52">
        <v>268102</v>
      </c>
      <c r="L172" s="53">
        <v>21580.22</v>
      </c>
      <c r="M172" s="52">
        <v>15172.6</v>
      </c>
      <c r="N172" s="56">
        <v>0</v>
      </c>
      <c r="O172" s="56">
        <v>44928.82</v>
      </c>
      <c r="P172" s="17">
        <v>15953.01</v>
      </c>
      <c r="Q172" s="10" t="s">
        <v>430</v>
      </c>
      <c r="V172"/>
    </row>
    <row r="173" spans="1:22" ht="15.75" x14ac:dyDescent="0.25">
      <c r="A173" s="12" t="s">
        <v>431</v>
      </c>
      <c r="B173" s="2" t="s">
        <v>170</v>
      </c>
      <c r="C173" s="17">
        <v>476988.32</v>
      </c>
      <c r="D173" s="24">
        <v>0</v>
      </c>
      <c r="E173" s="24">
        <v>0</v>
      </c>
      <c r="F173" s="33" t="str">
        <f t="shared" si="3"/>
        <v>Not Required</v>
      </c>
      <c r="G173" s="18">
        <f>FinalAllocation[[#This Row],[Required CCEIS Carryover (267)]]+FinalAllocation[[#This Row],[Required CCEIS Current FY (269)]]</f>
        <v>0</v>
      </c>
      <c r="H173" s="56">
        <v>0</v>
      </c>
      <c r="I173" s="52">
        <v>0</v>
      </c>
      <c r="J173" s="24">
        <f>FinalAllocation[[#This Row],[Required PSPS Carryover (266)]]+FinalAllocation[[#This Row],[Required PSPS Current FY (268)]]</f>
        <v>0</v>
      </c>
      <c r="K173" s="52">
        <v>476690</v>
      </c>
      <c r="L173" s="53">
        <v>75830.95</v>
      </c>
      <c r="M173" s="52">
        <v>10655.86</v>
      </c>
      <c r="N173" s="56">
        <v>11.54</v>
      </c>
      <c r="O173" s="56">
        <v>0</v>
      </c>
      <c r="P173" s="17">
        <v>0</v>
      </c>
      <c r="Q173" s="10" t="s">
        <v>431</v>
      </c>
      <c r="V173"/>
    </row>
    <row r="174" spans="1:22" ht="15.75" x14ac:dyDescent="0.25">
      <c r="A174" s="12" t="s">
        <v>432</v>
      </c>
      <c r="B174" s="2" t="s">
        <v>171</v>
      </c>
      <c r="C174" s="17">
        <v>670754.67000000004</v>
      </c>
      <c r="D174" s="24">
        <v>0</v>
      </c>
      <c r="E174" s="24">
        <v>0</v>
      </c>
      <c r="F174" s="33" t="str">
        <f t="shared" si="3"/>
        <v>Not Required</v>
      </c>
      <c r="G174" s="18">
        <f>FinalAllocation[[#This Row],[Required CCEIS Carryover (267)]]+FinalAllocation[[#This Row],[Required CCEIS Current FY (269)]]</f>
        <v>0</v>
      </c>
      <c r="H174" s="56">
        <v>3558.5703614457834</v>
      </c>
      <c r="I174" s="52">
        <v>1485.6158895705523</v>
      </c>
      <c r="J174" s="24">
        <f>FinalAllocation[[#This Row],[Required PSPS Carryover (266)]]+FinalAllocation[[#This Row],[Required PSPS Current FY (268)]]</f>
        <v>5044.1862510163355</v>
      </c>
      <c r="K174" s="52">
        <v>348327.71</v>
      </c>
      <c r="L174" s="53">
        <v>54868.54</v>
      </c>
      <c r="M174" s="52">
        <v>13314.29</v>
      </c>
      <c r="N174" s="56">
        <v>0</v>
      </c>
      <c r="O174" s="56">
        <v>51378.34</v>
      </c>
      <c r="P174" s="17">
        <v>18243.080000000002</v>
      </c>
      <c r="Q174" s="10" t="s">
        <v>432</v>
      </c>
      <c r="V174"/>
    </row>
    <row r="175" spans="1:22" ht="15.75" x14ac:dyDescent="0.25">
      <c r="A175" s="12" t="s">
        <v>433</v>
      </c>
      <c r="B175" s="2" t="s">
        <v>172</v>
      </c>
      <c r="C175" s="17">
        <v>188141.1</v>
      </c>
      <c r="D175" s="24">
        <v>0</v>
      </c>
      <c r="E175" s="24">
        <v>0</v>
      </c>
      <c r="F175" s="33" t="str">
        <f t="shared" si="3"/>
        <v>Not Required</v>
      </c>
      <c r="G175" s="18">
        <f>FinalAllocation[[#This Row],[Required CCEIS Carryover (267)]]+FinalAllocation[[#This Row],[Required CCEIS Current FY (269)]]</f>
        <v>0</v>
      </c>
      <c r="H175" s="56">
        <v>0</v>
      </c>
      <c r="I175" s="52">
        <v>0</v>
      </c>
      <c r="J175" s="24">
        <f>FinalAllocation[[#This Row],[Required PSPS Carryover (266)]]+FinalAllocation[[#This Row],[Required PSPS Current FY (268)]]</f>
        <v>0</v>
      </c>
      <c r="K175" s="52">
        <v>112596.02000000002</v>
      </c>
      <c r="L175" s="53">
        <v>978.15</v>
      </c>
      <c r="M175" s="52">
        <v>7083.36</v>
      </c>
      <c r="N175" s="56">
        <v>0</v>
      </c>
      <c r="O175" s="56">
        <v>22217.66</v>
      </c>
      <c r="P175" s="17">
        <v>7888.9</v>
      </c>
      <c r="Q175" s="10" t="s">
        <v>433</v>
      </c>
      <c r="V175"/>
    </row>
    <row r="176" spans="1:22" ht="15.75" x14ac:dyDescent="0.25">
      <c r="A176" s="12" t="s">
        <v>434</v>
      </c>
      <c r="B176" s="2" t="s">
        <v>173</v>
      </c>
      <c r="C176" s="17">
        <v>620321.55000000005</v>
      </c>
      <c r="D176" s="24">
        <v>0</v>
      </c>
      <c r="E176" s="24">
        <v>0</v>
      </c>
      <c r="F176" s="33" t="str">
        <f t="shared" si="3"/>
        <v>Not Required</v>
      </c>
      <c r="G176" s="18">
        <f>FinalAllocation[[#This Row],[Required CCEIS Carryover (267)]]+FinalAllocation[[#This Row],[Required CCEIS Current FY (269)]]</f>
        <v>0</v>
      </c>
      <c r="H176" s="56">
        <v>0</v>
      </c>
      <c r="I176" s="52">
        <v>0</v>
      </c>
      <c r="J176" s="24">
        <f>FinalAllocation[[#This Row],[Required PSPS Carryover (266)]]+FinalAllocation[[#This Row],[Required PSPS Current FY (268)]]</f>
        <v>0</v>
      </c>
      <c r="K176" s="52">
        <v>253831.65000000002</v>
      </c>
      <c r="L176" s="53">
        <v>11377.36</v>
      </c>
      <c r="M176" s="52">
        <v>12626.539999999999</v>
      </c>
      <c r="N176" s="56">
        <v>0</v>
      </c>
      <c r="O176" s="56">
        <v>51378.34</v>
      </c>
      <c r="P176" s="17">
        <v>18243.080000000002</v>
      </c>
      <c r="Q176" s="10" t="s">
        <v>434</v>
      </c>
      <c r="V176"/>
    </row>
    <row r="177" spans="1:22" ht="15.75" x14ac:dyDescent="0.25">
      <c r="A177" s="12" t="s">
        <v>435</v>
      </c>
      <c r="B177" s="1" t="s">
        <v>174</v>
      </c>
      <c r="C177" s="17">
        <v>965117.94</v>
      </c>
      <c r="D177" s="24">
        <v>0</v>
      </c>
      <c r="E177" s="24">
        <v>0</v>
      </c>
      <c r="F177" s="33" t="str">
        <f t="shared" si="3"/>
        <v>Not Required</v>
      </c>
      <c r="G177" s="18">
        <f>FinalAllocation[[#This Row],[Required CCEIS Carryover (267)]]+FinalAllocation[[#This Row],[Required CCEIS Current FY (269)]]</f>
        <v>0</v>
      </c>
      <c r="H177" s="56">
        <v>0</v>
      </c>
      <c r="I177" s="52">
        <v>0</v>
      </c>
      <c r="J177" s="24">
        <f>FinalAllocation[[#This Row],[Required PSPS Carryover (266)]]+FinalAllocation[[#This Row],[Required PSPS Current FY (268)]]</f>
        <v>0</v>
      </c>
      <c r="K177" s="52">
        <v>314906.49</v>
      </c>
      <c r="L177" s="53">
        <v>0</v>
      </c>
      <c r="M177" s="52">
        <v>25249.29</v>
      </c>
      <c r="N177" s="56">
        <v>0</v>
      </c>
      <c r="O177" s="56">
        <v>36103.69</v>
      </c>
      <c r="P177" s="17">
        <v>12819.46</v>
      </c>
      <c r="Q177" s="10" t="s">
        <v>435</v>
      </c>
      <c r="V177"/>
    </row>
    <row r="178" spans="1:22" ht="15.75" x14ac:dyDescent="0.25">
      <c r="A178" s="12" t="s">
        <v>436</v>
      </c>
      <c r="B178" s="2" t="s">
        <v>175</v>
      </c>
      <c r="C178" s="17">
        <v>301721.71999999997</v>
      </c>
      <c r="D178" s="24">
        <v>2915.44</v>
      </c>
      <c r="E178" s="24">
        <v>0</v>
      </c>
      <c r="F178" s="33" t="str">
        <f t="shared" si="3"/>
        <v>Required</v>
      </c>
      <c r="G178" s="18">
        <f>FinalAllocation[[#This Row],[Required CCEIS Carryover (267)]]+FinalAllocation[[#This Row],[Required CCEIS Current FY (269)]]</f>
        <v>2915.44</v>
      </c>
      <c r="H178" s="56">
        <v>0</v>
      </c>
      <c r="I178" s="52">
        <v>4135.1697435897431</v>
      </c>
      <c r="J178" s="24">
        <f>FinalAllocation[[#This Row],[Required PSPS Carryover (266)]]+FinalAllocation[[#This Row],[Required PSPS Current FY (268)]]</f>
        <v>4135.1697435897431</v>
      </c>
      <c r="K178" s="52">
        <v>174528.19</v>
      </c>
      <c r="L178" s="53">
        <v>8684.75</v>
      </c>
      <c r="M178" s="52">
        <v>9220.11</v>
      </c>
      <c r="N178" s="56">
        <v>0</v>
      </c>
      <c r="O178" s="56">
        <v>11108.83</v>
      </c>
      <c r="P178" s="17">
        <v>3944.45</v>
      </c>
      <c r="Q178" s="10" t="s">
        <v>436</v>
      </c>
      <c r="V178"/>
    </row>
    <row r="179" spans="1:22" ht="15.75" x14ac:dyDescent="0.25">
      <c r="A179" s="12" t="s">
        <v>437</v>
      </c>
      <c r="B179" s="1" t="s">
        <v>176</v>
      </c>
      <c r="C179" s="17">
        <v>938427.92</v>
      </c>
      <c r="D179" s="24">
        <v>0</v>
      </c>
      <c r="E179" s="24">
        <v>0</v>
      </c>
      <c r="F179" s="33" t="str">
        <f t="shared" si="3"/>
        <v>Not Required</v>
      </c>
      <c r="G179" s="18">
        <f>FinalAllocation[[#This Row],[Required CCEIS Carryover (267)]]+FinalAllocation[[#This Row],[Required CCEIS Current FY (269)]]</f>
        <v>0</v>
      </c>
      <c r="H179" s="56">
        <v>9735.51</v>
      </c>
      <c r="I179" s="52">
        <v>8103.0161311475413</v>
      </c>
      <c r="J179" s="24">
        <f>FinalAllocation[[#This Row],[Required PSPS Carryover (266)]]+FinalAllocation[[#This Row],[Required PSPS Current FY (268)]]</f>
        <v>17838.526131147541</v>
      </c>
      <c r="K179" s="52">
        <v>448317.54000000004</v>
      </c>
      <c r="L179" s="53">
        <v>0</v>
      </c>
      <c r="M179" s="52">
        <v>19244.609999999997</v>
      </c>
      <c r="N179" s="56">
        <v>0</v>
      </c>
      <c r="O179" s="56">
        <v>68041.58</v>
      </c>
      <c r="P179" s="17">
        <v>24159.75</v>
      </c>
      <c r="Q179" s="10" t="s">
        <v>437</v>
      </c>
      <c r="V179"/>
    </row>
    <row r="180" spans="1:22" ht="15.75" x14ac:dyDescent="0.25">
      <c r="A180" s="12" t="s">
        <v>438</v>
      </c>
      <c r="B180" s="2" t="s">
        <v>177</v>
      </c>
      <c r="C180" s="17">
        <v>387348.52</v>
      </c>
      <c r="D180" s="24">
        <v>0</v>
      </c>
      <c r="E180" s="24">
        <v>0</v>
      </c>
      <c r="F180" s="33" t="str">
        <f t="shared" si="3"/>
        <v>Not Required</v>
      </c>
      <c r="G180" s="18">
        <f>FinalAllocation[[#This Row],[Required CCEIS Carryover (267)]]+FinalAllocation[[#This Row],[Required CCEIS Current FY (269)]]</f>
        <v>0</v>
      </c>
      <c r="H180" s="56">
        <v>4239.6034408602154</v>
      </c>
      <c r="I180" s="52">
        <v>0</v>
      </c>
      <c r="J180" s="24">
        <f>FinalAllocation[[#This Row],[Required PSPS Carryover (266)]]+FinalAllocation[[#This Row],[Required PSPS Current FY (268)]]</f>
        <v>4239.6034408602154</v>
      </c>
      <c r="K180" s="52">
        <v>189416.32000000001</v>
      </c>
      <c r="L180" s="53">
        <v>31594.48</v>
      </c>
      <c r="M180" s="52">
        <v>20343.61</v>
      </c>
      <c r="N180" s="56">
        <v>0</v>
      </c>
      <c r="O180" s="56">
        <v>32792.080000000002</v>
      </c>
      <c r="P180" s="17">
        <v>14028.38</v>
      </c>
      <c r="Q180" s="10" t="s">
        <v>438</v>
      </c>
      <c r="V180"/>
    </row>
    <row r="181" spans="1:22" ht="15.75" x14ac:dyDescent="0.25">
      <c r="A181" s="12" t="s">
        <v>439</v>
      </c>
      <c r="B181" s="1" t="s">
        <v>178</v>
      </c>
      <c r="C181" s="17">
        <v>965989.06</v>
      </c>
      <c r="D181" s="24">
        <v>0</v>
      </c>
      <c r="E181" s="24">
        <v>0</v>
      </c>
      <c r="F181" s="33" t="str">
        <f t="shared" si="3"/>
        <v>Not Required</v>
      </c>
      <c r="G181" s="18">
        <f>FinalAllocation[[#This Row],[Required CCEIS Carryover (267)]]+FinalAllocation[[#This Row],[Required CCEIS Current FY (269)]]</f>
        <v>0</v>
      </c>
      <c r="H181" s="56">
        <v>0</v>
      </c>
      <c r="I181" s="52">
        <v>0</v>
      </c>
      <c r="J181" s="24">
        <f>FinalAllocation[[#This Row],[Required PSPS Carryover (266)]]+FinalAllocation[[#This Row],[Required PSPS Current FY (268)]]</f>
        <v>0</v>
      </c>
      <c r="K181" s="52">
        <v>423396.75</v>
      </c>
      <c r="L181" s="53">
        <v>72672.479999999996</v>
      </c>
      <c r="M181" s="52">
        <v>23766.2</v>
      </c>
      <c r="N181" s="56">
        <v>0</v>
      </c>
      <c r="O181" s="56">
        <v>93036.45</v>
      </c>
      <c r="P181" s="17">
        <v>33034.76</v>
      </c>
      <c r="Q181" s="10" t="s">
        <v>439</v>
      </c>
      <c r="V181"/>
    </row>
    <row r="182" spans="1:22" ht="15.75" x14ac:dyDescent="0.25">
      <c r="A182" s="12" t="s">
        <v>440</v>
      </c>
      <c r="B182" s="2" t="s">
        <v>179</v>
      </c>
      <c r="C182" s="17">
        <v>216384.99</v>
      </c>
      <c r="D182" s="24">
        <v>0</v>
      </c>
      <c r="E182" s="24">
        <v>0</v>
      </c>
      <c r="F182" s="33" t="str">
        <f t="shared" si="3"/>
        <v>Not Required</v>
      </c>
      <c r="G182" s="18">
        <f>FinalAllocation[[#This Row],[Required CCEIS Carryover (267)]]+FinalAllocation[[#This Row],[Required CCEIS Current FY (269)]]</f>
        <v>0</v>
      </c>
      <c r="H182" s="56">
        <v>0</v>
      </c>
      <c r="I182" s="52">
        <v>0</v>
      </c>
      <c r="J182" s="24">
        <f>FinalAllocation[[#This Row],[Required PSPS Carryover (266)]]+FinalAllocation[[#This Row],[Required PSPS Current FY (268)]]</f>
        <v>0</v>
      </c>
      <c r="K182" s="52">
        <v>182173.85000000003</v>
      </c>
      <c r="L182" s="53">
        <v>15277.25</v>
      </c>
      <c r="M182" s="52">
        <v>7160.18</v>
      </c>
      <c r="N182" s="56">
        <v>0</v>
      </c>
      <c r="O182" s="56">
        <v>27772.07</v>
      </c>
      <c r="P182" s="17">
        <v>9861.1200000000008</v>
      </c>
      <c r="Q182" s="10" t="s">
        <v>440</v>
      </c>
      <c r="V182"/>
    </row>
    <row r="183" spans="1:22" ht="15.75" x14ac:dyDescent="0.25">
      <c r="A183" s="12" t="s">
        <v>441</v>
      </c>
      <c r="B183" s="2" t="s">
        <v>180</v>
      </c>
      <c r="C183" s="17">
        <v>580247.16</v>
      </c>
      <c r="D183" s="24">
        <v>0</v>
      </c>
      <c r="E183" s="24">
        <v>0</v>
      </c>
      <c r="F183" s="33" t="str">
        <f t="shared" si="3"/>
        <v>Not Required</v>
      </c>
      <c r="G183" s="18">
        <f>FinalAllocation[[#This Row],[Required CCEIS Carryover (267)]]+FinalAllocation[[#This Row],[Required CCEIS Current FY (269)]]</f>
        <v>0</v>
      </c>
      <c r="H183" s="56">
        <v>4015.619420289855</v>
      </c>
      <c r="I183" s="52">
        <v>6239.8531428571423</v>
      </c>
      <c r="J183" s="24">
        <f>FinalAllocation[[#This Row],[Required PSPS Carryover (266)]]+FinalAllocation[[#This Row],[Required PSPS Current FY (268)]]</f>
        <v>10255.472563146997</v>
      </c>
      <c r="K183" s="52">
        <v>260833.25</v>
      </c>
      <c r="L183" s="53">
        <v>34701.800000000003</v>
      </c>
      <c r="M183" s="52">
        <v>5867.2</v>
      </c>
      <c r="N183" s="56">
        <v>0</v>
      </c>
      <c r="O183" s="56">
        <v>22217.66</v>
      </c>
      <c r="P183" s="17">
        <v>7888.9</v>
      </c>
      <c r="Q183" s="10" t="s">
        <v>441</v>
      </c>
      <c r="V183"/>
    </row>
    <row r="184" spans="1:22" ht="15.75" x14ac:dyDescent="0.25">
      <c r="A184" s="12" t="s">
        <v>442</v>
      </c>
      <c r="B184" s="2" t="s">
        <v>181</v>
      </c>
      <c r="C184" s="17">
        <v>878204.08</v>
      </c>
      <c r="D184" s="24">
        <v>0</v>
      </c>
      <c r="E184" s="24">
        <v>0</v>
      </c>
      <c r="F184" s="33" t="str">
        <f t="shared" si="3"/>
        <v>Not Required</v>
      </c>
      <c r="G184" s="18">
        <f>FinalAllocation[[#This Row],[Required CCEIS Carryover (267)]]+FinalAllocation[[#This Row],[Required CCEIS Current FY (269)]]</f>
        <v>0</v>
      </c>
      <c r="H184" s="56">
        <v>0</v>
      </c>
      <c r="I184" s="52">
        <v>0</v>
      </c>
      <c r="J184" s="24">
        <f>FinalAllocation[[#This Row],[Required PSPS Carryover (266)]]+FinalAllocation[[#This Row],[Required PSPS Current FY (268)]]</f>
        <v>0</v>
      </c>
      <c r="K184" s="52">
        <v>353663.63</v>
      </c>
      <c r="L184" s="53">
        <v>0</v>
      </c>
      <c r="M184" s="52">
        <v>10129.92</v>
      </c>
      <c r="N184" s="56">
        <v>0</v>
      </c>
      <c r="O184" s="56">
        <v>44435.32</v>
      </c>
      <c r="P184" s="17">
        <v>15777.8</v>
      </c>
      <c r="Q184" s="10" t="s">
        <v>442</v>
      </c>
      <c r="V184"/>
    </row>
    <row r="185" spans="1:22" ht="15.75" x14ac:dyDescent="0.25">
      <c r="A185" s="12" t="s">
        <v>443</v>
      </c>
      <c r="B185" s="1" t="s">
        <v>182</v>
      </c>
      <c r="C185" s="17">
        <v>787216.25</v>
      </c>
      <c r="D185" s="24">
        <v>0</v>
      </c>
      <c r="E185" s="24">
        <v>0</v>
      </c>
      <c r="F185" s="33" t="str">
        <f t="shared" si="3"/>
        <v>Not Required</v>
      </c>
      <c r="G185" s="18">
        <f>FinalAllocation[[#This Row],[Required CCEIS Carryover (267)]]+FinalAllocation[[#This Row],[Required CCEIS Current FY (269)]]</f>
        <v>0</v>
      </c>
      <c r="H185" s="56">
        <v>0</v>
      </c>
      <c r="I185" s="52">
        <v>1447.6474093264248</v>
      </c>
      <c r="J185" s="24">
        <f>FinalAllocation[[#This Row],[Required PSPS Carryover (266)]]+FinalAllocation[[#This Row],[Required PSPS Current FY (268)]]</f>
        <v>1447.6474093264248</v>
      </c>
      <c r="K185" s="52">
        <v>293185.92000000004</v>
      </c>
      <c r="L185" s="53">
        <v>62472.23</v>
      </c>
      <c r="M185" s="52">
        <v>14516.28</v>
      </c>
      <c r="N185" s="56">
        <v>0</v>
      </c>
      <c r="O185" s="56">
        <v>51378.34</v>
      </c>
      <c r="P185" s="17">
        <v>18243.080000000002</v>
      </c>
      <c r="Q185" s="10" t="s">
        <v>443</v>
      </c>
      <c r="V185"/>
    </row>
    <row r="186" spans="1:22" ht="15.75" x14ac:dyDescent="0.25">
      <c r="A186" s="12" t="s">
        <v>444</v>
      </c>
      <c r="B186" s="1" t="s">
        <v>183</v>
      </c>
      <c r="C186" s="17">
        <v>413111.74</v>
      </c>
      <c r="D186" s="24">
        <v>0</v>
      </c>
      <c r="E186" s="24">
        <v>0</v>
      </c>
      <c r="F186" s="33" t="str">
        <f t="shared" si="3"/>
        <v>Not Required</v>
      </c>
      <c r="G186" s="18">
        <f>FinalAllocation[[#This Row],[Required CCEIS Carryover (267)]]+FinalAllocation[[#This Row],[Required CCEIS Current FY (269)]]</f>
        <v>0</v>
      </c>
      <c r="H186" s="56">
        <v>1690.5379464285713</v>
      </c>
      <c r="I186" s="52">
        <v>3097.2485714285713</v>
      </c>
      <c r="J186" s="24">
        <f>FinalAllocation[[#This Row],[Required PSPS Carryover (266)]]+FinalAllocation[[#This Row],[Required PSPS Current FY (268)]]</f>
        <v>4787.7865178571428</v>
      </c>
      <c r="K186" s="52">
        <v>187696.22999999998</v>
      </c>
      <c r="L186" s="53">
        <v>0</v>
      </c>
      <c r="M186" s="52">
        <v>10750.64</v>
      </c>
      <c r="N186" s="56">
        <v>0</v>
      </c>
      <c r="O186" s="56">
        <v>27772.07</v>
      </c>
      <c r="P186" s="17">
        <v>9861.1200000000008</v>
      </c>
      <c r="Q186" s="10" t="s">
        <v>444</v>
      </c>
      <c r="V186"/>
    </row>
    <row r="187" spans="1:22" ht="15.75" x14ac:dyDescent="0.25">
      <c r="A187" s="12" t="s">
        <v>445</v>
      </c>
      <c r="B187" s="2" t="s">
        <v>184</v>
      </c>
      <c r="C187" s="17">
        <v>1142387.68</v>
      </c>
      <c r="D187" s="24">
        <v>0</v>
      </c>
      <c r="E187" s="24">
        <v>0</v>
      </c>
      <c r="F187" s="33" t="str">
        <f t="shared" si="3"/>
        <v>Not Required</v>
      </c>
      <c r="G187" s="18">
        <f>FinalAllocation[[#This Row],[Required CCEIS Carryover (267)]]+FinalAllocation[[#This Row],[Required CCEIS Current FY (269)]]</f>
        <v>0</v>
      </c>
      <c r="H187" s="56">
        <v>1331.3265079365078</v>
      </c>
      <c r="I187" s="52">
        <v>0</v>
      </c>
      <c r="J187" s="24">
        <f>FinalAllocation[[#This Row],[Required PSPS Carryover (266)]]+FinalAllocation[[#This Row],[Required PSPS Current FY (268)]]</f>
        <v>1331.3265079365078</v>
      </c>
      <c r="K187" s="52">
        <v>385135.29</v>
      </c>
      <c r="L187" s="53">
        <v>0</v>
      </c>
      <c r="M187" s="52">
        <v>17161.28</v>
      </c>
      <c r="N187" s="56">
        <v>0</v>
      </c>
      <c r="O187" s="56">
        <v>48601.13</v>
      </c>
      <c r="P187" s="17">
        <v>17256.96</v>
      </c>
      <c r="Q187" s="10" t="s">
        <v>445</v>
      </c>
      <c r="V187"/>
    </row>
    <row r="188" spans="1:22" ht="15.75" x14ac:dyDescent="0.25">
      <c r="A188" s="12" t="s">
        <v>446</v>
      </c>
      <c r="B188" s="1" t="s">
        <v>185</v>
      </c>
      <c r="C188" s="17">
        <v>4709016.97</v>
      </c>
      <c r="D188" s="24">
        <v>0</v>
      </c>
      <c r="E188" s="24">
        <v>0</v>
      </c>
      <c r="F188" s="33" t="str">
        <f t="shared" si="3"/>
        <v>Not Required</v>
      </c>
      <c r="G188" s="18">
        <f>FinalAllocation[[#This Row],[Required CCEIS Carryover (267)]]+FinalAllocation[[#This Row],[Required CCEIS Current FY (269)]]</f>
        <v>0</v>
      </c>
      <c r="H188" s="56">
        <v>10401.651478873238</v>
      </c>
      <c r="I188" s="52">
        <v>9129.2420377358503</v>
      </c>
      <c r="J188" s="24">
        <f>FinalAllocation[[#This Row],[Required PSPS Carryover (266)]]+FinalAllocation[[#This Row],[Required PSPS Current FY (268)]]</f>
        <v>19530.893516609089</v>
      </c>
      <c r="K188" s="52">
        <v>1578974.97</v>
      </c>
      <c r="L188" s="53">
        <v>235948.19</v>
      </c>
      <c r="M188" s="52">
        <v>76025.26999999999</v>
      </c>
      <c r="N188" s="56">
        <v>28342.28</v>
      </c>
      <c r="O188" s="56">
        <v>462106.24</v>
      </c>
      <c r="P188" s="17">
        <v>178651.22</v>
      </c>
      <c r="Q188" s="10" t="s">
        <v>446</v>
      </c>
      <c r="V188"/>
    </row>
    <row r="189" spans="1:22" ht="15.75" x14ac:dyDescent="0.25">
      <c r="A189" s="12" t="s">
        <v>447</v>
      </c>
      <c r="B189" s="2" t="s">
        <v>186</v>
      </c>
      <c r="C189" s="17">
        <v>368329.31</v>
      </c>
      <c r="D189" s="24">
        <v>0</v>
      </c>
      <c r="E189" s="24">
        <v>0</v>
      </c>
      <c r="F189" s="33" t="str">
        <f t="shared" si="3"/>
        <v>Not Required</v>
      </c>
      <c r="G189" s="18">
        <f>FinalAllocation[[#This Row],[Required CCEIS Carryover (267)]]+FinalAllocation[[#This Row],[Required CCEIS Current FY (269)]]</f>
        <v>0</v>
      </c>
      <c r="H189" s="56">
        <v>0</v>
      </c>
      <c r="I189" s="52">
        <v>0</v>
      </c>
      <c r="J189" s="24">
        <f>FinalAllocation[[#This Row],[Required PSPS Carryover (266)]]+FinalAllocation[[#This Row],[Required PSPS Current FY (268)]]</f>
        <v>0</v>
      </c>
      <c r="K189" s="52">
        <v>157068.67000000001</v>
      </c>
      <c r="L189" s="53">
        <v>54.37</v>
      </c>
      <c r="M189" s="52">
        <v>9730.27</v>
      </c>
      <c r="N189" s="56">
        <v>0</v>
      </c>
      <c r="O189" s="56">
        <v>27772.07</v>
      </c>
      <c r="P189" s="17">
        <v>9861.1200000000008</v>
      </c>
      <c r="Q189" s="10" t="s">
        <v>447</v>
      </c>
      <c r="V189"/>
    </row>
    <row r="190" spans="1:22" ht="15.75" x14ac:dyDescent="0.25">
      <c r="A190" s="12" t="s">
        <v>448</v>
      </c>
      <c r="B190" s="2" t="s">
        <v>187</v>
      </c>
      <c r="C190" s="17">
        <v>438797.64</v>
      </c>
      <c r="D190" s="24">
        <v>22730.13</v>
      </c>
      <c r="E190" s="24">
        <v>0</v>
      </c>
      <c r="F190" s="33" t="str">
        <f t="shared" si="3"/>
        <v>Required</v>
      </c>
      <c r="G190" s="18">
        <f>FinalAllocation[[#This Row],[Required CCEIS Carryover (267)]]+FinalAllocation[[#This Row],[Required CCEIS Current FY (269)]]</f>
        <v>22730.13</v>
      </c>
      <c r="H190" s="56">
        <v>0</v>
      </c>
      <c r="I190" s="52">
        <v>0</v>
      </c>
      <c r="J190" s="24">
        <f>FinalAllocation[[#This Row],[Required PSPS Carryover (266)]]+FinalAllocation[[#This Row],[Required PSPS Current FY (268)]]</f>
        <v>0</v>
      </c>
      <c r="K190" s="52">
        <v>173417.25000000003</v>
      </c>
      <c r="L190" s="53">
        <v>29301.11</v>
      </c>
      <c r="M190" s="52">
        <v>9069.84</v>
      </c>
      <c r="N190" s="56">
        <v>0</v>
      </c>
      <c r="O190" s="56">
        <v>22217.66</v>
      </c>
      <c r="P190" s="17">
        <v>7888.9</v>
      </c>
      <c r="Q190" s="10" t="s">
        <v>448</v>
      </c>
      <c r="V190"/>
    </row>
    <row r="191" spans="1:22" ht="15.75" x14ac:dyDescent="0.25">
      <c r="A191" s="12" t="s">
        <v>449</v>
      </c>
      <c r="B191" s="1" t="s">
        <v>188</v>
      </c>
      <c r="C191" s="17">
        <v>24514433.670000002</v>
      </c>
      <c r="D191" s="24">
        <v>653718.32999999996</v>
      </c>
      <c r="E191" s="24">
        <v>0</v>
      </c>
      <c r="F191" s="33" t="str">
        <f t="shared" si="3"/>
        <v>Required</v>
      </c>
      <c r="G191" s="18">
        <f>FinalAllocation[[#This Row],[Required CCEIS Carryover (267)]]+FinalAllocation[[#This Row],[Required CCEIS Current FY (269)]]</f>
        <v>653718.32999999996</v>
      </c>
      <c r="H191" s="56">
        <v>141290.0431880109</v>
      </c>
      <c r="I191" s="52">
        <v>161862.38365670369</v>
      </c>
      <c r="J191" s="24">
        <f>FinalAllocation[[#This Row],[Required PSPS Carryover (266)]]+FinalAllocation[[#This Row],[Required PSPS Current FY (268)]]</f>
        <v>303152.42684471456</v>
      </c>
      <c r="K191" s="52">
        <v>6247721.6500000004</v>
      </c>
      <c r="L191" s="53">
        <v>877010.63</v>
      </c>
      <c r="M191" s="52">
        <v>241482.77</v>
      </c>
      <c r="N191" s="56">
        <v>61705.69</v>
      </c>
      <c r="O191" s="56">
        <v>840105.31</v>
      </c>
      <c r="P191" s="17">
        <v>967826.54</v>
      </c>
      <c r="Q191" s="10" t="s">
        <v>449</v>
      </c>
      <c r="V191"/>
    </row>
    <row r="192" spans="1:22" ht="15.75" x14ac:dyDescent="0.25">
      <c r="A192" s="12" t="s">
        <v>450</v>
      </c>
      <c r="B192" s="2" t="s">
        <v>189</v>
      </c>
      <c r="C192" s="17">
        <v>6870393.9299999997</v>
      </c>
      <c r="D192" s="24">
        <v>13807.89</v>
      </c>
      <c r="E192" s="24">
        <v>0</v>
      </c>
      <c r="F192" s="33" t="str">
        <f t="shared" si="3"/>
        <v>Required</v>
      </c>
      <c r="G192" s="18">
        <f>FinalAllocation[[#This Row],[Required CCEIS Carryover (267)]]+FinalAllocation[[#This Row],[Required CCEIS Current FY (269)]]</f>
        <v>13807.89</v>
      </c>
      <c r="H192" s="56">
        <v>0</v>
      </c>
      <c r="I192" s="52">
        <v>15770.104421585353</v>
      </c>
      <c r="J192" s="24">
        <f>FinalAllocation[[#This Row],[Required PSPS Carryover (266)]]+FinalAllocation[[#This Row],[Required PSPS Current FY (268)]]</f>
        <v>15770.104421585353</v>
      </c>
      <c r="K192" s="52">
        <v>2230272.88</v>
      </c>
      <c r="L192" s="53">
        <v>59387.96</v>
      </c>
      <c r="M192" s="52">
        <v>112304.62000000001</v>
      </c>
      <c r="N192" s="56">
        <v>10434.6</v>
      </c>
      <c r="O192" s="56">
        <v>179771.54</v>
      </c>
      <c r="P192" s="17">
        <v>77175.649999999994</v>
      </c>
      <c r="Q192" s="10" t="s">
        <v>450</v>
      </c>
      <c r="V192"/>
    </row>
    <row r="193" spans="1:22" ht="15.75" x14ac:dyDescent="0.25">
      <c r="A193" s="12" t="s">
        <v>451</v>
      </c>
      <c r="B193" s="1" t="s">
        <v>190</v>
      </c>
      <c r="C193" s="17">
        <v>14178699.539999999</v>
      </c>
      <c r="D193" s="24">
        <v>220668.37</v>
      </c>
      <c r="E193" s="24">
        <v>430253.32</v>
      </c>
      <c r="F193" s="33" t="str">
        <f t="shared" si="3"/>
        <v>Required</v>
      </c>
      <c r="G193" s="18">
        <f>FinalAllocation[[#This Row],[Required CCEIS Carryover (267)]]+FinalAllocation[[#This Row],[Required CCEIS Current FY (269)]]</f>
        <v>650921.68999999994</v>
      </c>
      <c r="H193" s="56">
        <v>31527.861328671337</v>
      </c>
      <c r="I193" s="52">
        <v>114584.91624015747</v>
      </c>
      <c r="J193" s="24">
        <f>FinalAllocation[[#This Row],[Required PSPS Carryover (266)]]+FinalAllocation[[#This Row],[Required PSPS Current FY (268)]]</f>
        <v>146112.77756882881</v>
      </c>
      <c r="K193" s="52">
        <v>2915096.34</v>
      </c>
      <c r="L193" s="53">
        <v>427175.44</v>
      </c>
      <c r="M193" s="52">
        <v>243245.15000000002</v>
      </c>
      <c r="N193" s="56">
        <v>55913.51</v>
      </c>
      <c r="O193" s="56">
        <v>468516.98</v>
      </c>
      <c r="P193" s="17">
        <v>183613.37</v>
      </c>
      <c r="Q193" s="10" t="s">
        <v>451</v>
      </c>
      <c r="V193"/>
    </row>
    <row r="194" spans="1:22" ht="15.75" x14ac:dyDescent="0.25">
      <c r="A194" s="12" t="s">
        <v>452</v>
      </c>
      <c r="B194" s="1" t="s">
        <v>191</v>
      </c>
      <c r="C194" s="17">
        <v>3224857.21</v>
      </c>
      <c r="D194" s="24">
        <v>0</v>
      </c>
      <c r="E194" s="24">
        <v>0</v>
      </c>
      <c r="F194" s="33" t="str">
        <f t="shared" ref="F194:F257" si="4">IF(G194=0,"Not Required","Required")</f>
        <v>Not Required</v>
      </c>
      <c r="G194" s="18">
        <f>FinalAllocation[[#This Row],[Required CCEIS Carryover (267)]]+FinalAllocation[[#This Row],[Required CCEIS Current FY (269)]]</f>
        <v>0</v>
      </c>
      <c r="H194" s="56">
        <v>0</v>
      </c>
      <c r="I194" s="52">
        <v>2104.5230566037735</v>
      </c>
      <c r="J194" s="24">
        <f>FinalAllocation[[#This Row],[Required PSPS Carryover (266)]]+FinalAllocation[[#This Row],[Required PSPS Current FY (268)]]</f>
        <v>2104.5230566037735</v>
      </c>
      <c r="K194" s="52">
        <v>1167529.7600000002</v>
      </c>
      <c r="L194" s="53">
        <v>150624.51</v>
      </c>
      <c r="M194" s="52">
        <v>81638.94</v>
      </c>
      <c r="N194" s="56">
        <v>18480.14</v>
      </c>
      <c r="O194" s="56">
        <v>344961.70999999996</v>
      </c>
      <c r="P194" s="17">
        <v>122486.69</v>
      </c>
      <c r="Q194" s="10" t="s">
        <v>452</v>
      </c>
      <c r="V194"/>
    </row>
    <row r="195" spans="1:22" ht="15.75" x14ac:dyDescent="0.25">
      <c r="A195" s="12" t="s">
        <v>453</v>
      </c>
      <c r="B195" s="1" t="s">
        <v>192</v>
      </c>
      <c r="C195" s="17">
        <v>243165.86</v>
      </c>
      <c r="D195" s="24">
        <v>0</v>
      </c>
      <c r="E195" s="24">
        <v>0</v>
      </c>
      <c r="F195" s="33" t="str">
        <f t="shared" si="4"/>
        <v>Not Required</v>
      </c>
      <c r="G195" s="18">
        <f>FinalAllocation[[#This Row],[Required CCEIS Carryover (267)]]+FinalAllocation[[#This Row],[Required CCEIS Current FY (269)]]</f>
        <v>0</v>
      </c>
      <c r="H195" s="56">
        <v>0</v>
      </c>
      <c r="I195" s="52">
        <v>0</v>
      </c>
      <c r="J195" s="24">
        <f>FinalAllocation[[#This Row],[Required PSPS Carryover (266)]]+FinalAllocation[[#This Row],[Required PSPS Current FY (268)]]</f>
        <v>0</v>
      </c>
      <c r="K195" s="52">
        <v>480335.69</v>
      </c>
      <c r="L195" s="53">
        <v>83072.149999999994</v>
      </c>
      <c r="M195" s="52">
        <v>35372.33</v>
      </c>
      <c r="N195" s="56">
        <v>8703.83</v>
      </c>
      <c r="O195" s="56">
        <v>63269.060000000005</v>
      </c>
      <c r="P195" s="17">
        <v>11239.99</v>
      </c>
      <c r="Q195" s="10" t="s">
        <v>453</v>
      </c>
      <c r="V195"/>
    </row>
    <row r="196" spans="1:22" ht="15.75" x14ac:dyDescent="0.25">
      <c r="A196" s="12" t="s">
        <v>454</v>
      </c>
      <c r="B196" s="2" t="s">
        <v>193</v>
      </c>
      <c r="C196" s="17">
        <v>1428595.57</v>
      </c>
      <c r="D196" s="24">
        <v>0</v>
      </c>
      <c r="E196" s="24">
        <v>0</v>
      </c>
      <c r="F196" s="33" t="str">
        <f t="shared" si="4"/>
        <v>Not Required</v>
      </c>
      <c r="G196" s="18">
        <f>FinalAllocation[[#This Row],[Required CCEIS Carryover (267)]]+FinalAllocation[[#This Row],[Required CCEIS Current FY (269)]]</f>
        <v>0</v>
      </c>
      <c r="H196" s="56">
        <v>0</v>
      </c>
      <c r="I196" s="52">
        <v>0</v>
      </c>
      <c r="J196" s="24">
        <f>FinalAllocation[[#This Row],[Required PSPS Carryover (266)]]+FinalAllocation[[#This Row],[Required PSPS Current FY (268)]]</f>
        <v>0</v>
      </c>
      <c r="K196" s="52">
        <v>841476.97000000009</v>
      </c>
      <c r="L196" s="53">
        <v>520.30999999999995</v>
      </c>
      <c r="M196" s="52">
        <v>59593.130000000005</v>
      </c>
      <c r="N196" s="56">
        <v>19446.16</v>
      </c>
      <c r="O196" s="56">
        <v>84671.44</v>
      </c>
      <c r="P196" s="17">
        <v>24200.379999999997</v>
      </c>
      <c r="Q196" s="10" t="s">
        <v>454</v>
      </c>
      <c r="V196"/>
    </row>
    <row r="197" spans="1:22" ht="15.75" x14ac:dyDescent="0.25">
      <c r="A197" s="12" t="s">
        <v>455</v>
      </c>
      <c r="B197" s="2" t="s">
        <v>194</v>
      </c>
      <c r="C197" s="17">
        <v>2152762.36</v>
      </c>
      <c r="D197" s="24">
        <v>0</v>
      </c>
      <c r="E197" s="24">
        <v>0</v>
      </c>
      <c r="F197" s="33" t="str">
        <f t="shared" si="4"/>
        <v>Not Required</v>
      </c>
      <c r="G197" s="18">
        <f>FinalAllocation[[#This Row],[Required CCEIS Carryover (267)]]+FinalAllocation[[#This Row],[Required CCEIS Current FY (269)]]</f>
        <v>0</v>
      </c>
      <c r="H197" s="56">
        <v>0</v>
      </c>
      <c r="I197" s="52">
        <v>0</v>
      </c>
      <c r="J197" s="24">
        <f>FinalAllocation[[#This Row],[Required PSPS Carryover (266)]]+FinalAllocation[[#This Row],[Required PSPS Current FY (268)]]</f>
        <v>0</v>
      </c>
      <c r="K197" s="52">
        <v>1021930.9600000001</v>
      </c>
      <c r="L197" s="53">
        <v>42528.56</v>
      </c>
      <c r="M197" s="52">
        <v>0</v>
      </c>
      <c r="N197" s="56"/>
      <c r="O197" s="56">
        <v>0</v>
      </c>
      <c r="P197" s="17">
        <v>0</v>
      </c>
      <c r="Q197" s="10" t="s">
        <v>455</v>
      </c>
      <c r="V197"/>
    </row>
    <row r="198" spans="1:22" ht="15.75" x14ac:dyDescent="0.25">
      <c r="A198" s="12" t="s">
        <v>456</v>
      </c>
      <c r="B198" s="2" t="s">
        <v>195</v>
      </c>
      <c r="C198" s="17">
        <v>1645230.8</v>
      </c>
      <c r="D198" s="24">
        <v>0</v>
      </c>
      <c r="E198" s="24">
        <v>0</v>
      </c>
      <c r="F198" s="33" t="str">
        <f t="shared" si="4"/>
        <v>Not Required</v>
      </c>
      <c r="G198" s="18">
        <f>FinalAllocation[[#This Row],[Required CCEIS Carryover (267)]]+FinalAllocation[[#This Row],[Required CCEIS Current FY (269)]]</f>
        <v>0</v>
      </c>
      <c r="H198" s="56">
        <v>0</v>
      </c>
      <c r="I198" s="52">
        <v>0</v>
      </c>
      <c r="J198" s="24">
        <f>FinalAllocation[[#This Row],[Required PSPS Carryover (266)]]+FinalAllocation[[#This Row],[Required PSPS Current FY (268)]]</f>
        <v>0</v>
      </c>
      <c r="K198" s="52">
        <v>808487.54</v>
      </c>
      <c r="L198" s="53">
        <v>87380.1</v>
      </c>
      <c r="M198" s="52">
        <v>21836.93</v>
      </c>
      <c r="N198" s="56">
        <v>3191.77</v>
      </c>
      <c r="O198" s="56">
        <v>33326.49</v>
      </c>
      <c r="P198" s="17">
        <v>11833.35</v>
      </c>
      <c r="Q198" s="10" t="s">
        <v>456</v>
      </c>
      <c r="V198"/>
    </row>
    <row r="199" spans="1:22" ht="15.75" x14ac:dyDescent="0.25">
      <c r="A199" s="12" t="s">
        <v>457</v>
      </c>
      <c r="B199" s="2" t="s">
        <v>196</v>
      </c>
      <c r="C199" s="17">
        <v>392544.5</v>
      </c>
      <c r="D199" s="24">
        <v>0</v>
      </c>
      <c r="E199" s="24">
        <v>0</v>
      </c>
      <c r="F199" s="33" t="str">
        <f t="shared" si="4"/>
        <v>Not Required</v>
      </c>
      <c r="G199" s="18">
        <f>FinalAllocation[[#This Row],[Required CCEIS Carryover (267)]]+FinalAllocation[[#This Row],[Required CCEIS Current FY (269)]]</f>
        <v>0</v>
      </c>
      <c r="H199" s="56">
        <v>0</v>
      </c>
      <c r="I199" s="52">
        <v>0</v>
      </c>
      <c r="J199" s="24">
        <f>FinalAllocation[[#This Row],[Required PSPS Carryover (266)]]+FinalAllocation[[#This Row],[Required PSPS Current FY (268)]]</f>
        <v>0</v>
      </c>
      <c r="K199" s="52">
        <v>316886.09999999998</v>
      </c>
      <c r="L199" s="53">
        <v>41089.65</v>
      </c>
      <c r="M199" s="52">
        <v>12250.099999999999</v>
      </c>
      <c r="N199" s="56">
        <v>6490.89</v>
      </c>
      <c r="O199" s="56">
        <v>1388.6</v>
      </c>
      <c r="P199" s="17">
        <v>493.06</v>
      </c>
      <c r="Q199" s="10" t="s">
        <v>457</v>
      </c>
      <c r="V199"/>
    </row>
    <row r="200" spans="1:22" ht="15.75" x14ac:dyDescent="0.25">
      <c r="A200" s="12" t="s">
        <v>458</v>
      </c>
      <c r="B200" s="1" t="s">
        <v>197</v>
      </c>
      <c r="C200" s="17">
        <v>84002.58</v>
      </c>
      <c r="D200" s="24">
        <v>0</v>
      </c>
      <c r="E200" s="24">
        <v>0</v>
      </c>
      <c r="F200" s="33" t="str">
        <f t="shared" si="4"/>
        <v>Not Required</v>
      </c>
      <c r="G200" s="18">
        <f>FinalAllocation[[#This Row],[Required CCEIS Carryover (267)]]+FinalAllocation[[#This Row],[Required CCEIS Current FY (269)]]</f>
        <v>0</v>
      </c>
      <c r="H200" s="56">
        <v>0</v>
      </c>
      <c r="I200" s="52">
        <v>0</v>
      </c>
      <c r="J200" s="24">
        <f>FinalAllocation[[#This Row],[Required PSPS Carryover (266)]]+FinalAllocation[[#This Row],[Required PSPS Current FY (268)]]</f>
        <v>0</v>
      </c>
      <c r="K200" s="52">
        <v>30793.59</v>
      </c>
      <c r="L200" s="53">
        <v>5594.56</v>
      </c>
      <c r="M200" s="52">
        <v>0</v>
      </c>
      <c r="N200" s="56"/>
      <c r="O200" s="56">
        <v>0</v>
      </c>
      <c r="P200" s="17">
        <v>0</v>
      </c>
      <c r="Q200" s="10" t="s">
        <v>458</v>
      </c>
      <c r="V200"/>
    </row>
    <row r="201" spans="1:22" ht="15.75" x14ac:dyDescent="0.25">
      <c r="A201" s="12" t="s">
        <v>459</v>
      </c>
      <c r="B201" s="1" t="s">
        <v>198</v>
      </c>
      <c r="C201" s="17">
        <v>33957.53</v>
      </c>
      <c r="D201" s="24">
        <v>0</v>
      </c>
      <c r="E201" s="24">
        <v>0</v>
      </c>
      <c r="F201" s="33" t="str">
        <f t="shared" si="4"/>
        <v>Not Required</v>
      </c>
      <c r="G201" s="18">
        <f>FinalAllocation[[#This Row],[Required CCEIS Carryover (267)]]+FinalAllocation[[#This Row],[Required CCEIS Current FY (269)]]</f>
        <v>0</v>
      </c>
      <c r="H201" s="56">
        <v>0</v>
      </c>
      <c r="I201" s="52">
        <v>0</v>
      </c>
      <c r="J201" s="24">
        <f>FinalAllocation[[#This Row],[Required PSPS Carryover (266)]]+FinalAllocation[[#This Row],[Required PSPS Current FY (268)]]</f>
        <v>0</v>
      </c>
      <c r="K201" s="52">
        <v>69146.390000000014</v>
      </c>
      <c r="L201" s="53">
        <v>7761.48</v>
      </c>
      <c r="M201" s="52">
        <v>0</v>
      </c>
      <c r="N201" s="56"/>
      <c r="O201" s="56">
        <v>0</v>
      </c>
      <c r="P201" s="17">
        <v>0</v>
      </c>
      <c r="Q201" s="10" t="s">
        <v>459</v>
      </c>
      <c r="V201"/>
    </row>
    <row r="202" spans="1:22" ht="15.75" x14ac:dyDescent="0.25">
      <c r="A202" s="12" t="s">
        <v>460</v>
      </c>
      <c r="B202" s="1" t="s">
        <v>199</v>
      </c>
      <c r="C202" s="17">
        <v>184682.97</v>
      </c>
      <c r="D202" s="24">
        <v>0</v>
      </c>
      <c r="E202" s="24">
        <v>0</v>
      </c>
      <c r="F202" s="33" t="str">
        <f t="shared" si="4"/>
        <v>Not Required</v>
      </c>
      <c r="G202" s="18">
        <f>FinalAllocation[[#This Row],[Required CCEIS Carryover (267)]]+FinalAllocation[[#This Row],[Required CCEIS Current FY (269)]]</f>
        <v>0</v>
      </c>
      <c r="H202" s="56">
        <v>0</v>
      </c>
      <c r="I202" s="52">
        <v>0</v>
      </c>
      <c r="J202" s="24">
        <f>FinalAllocation[[#This Row],[Required PSPS Carryover (266)]]+FinalAllocation[[#This Row],[Required PSPS Current FY (268)]]</f>
        <v>0</v>
      </c>
      <c r="K202" s="52">
        <v>142963.76</v>
      </c>
      <c r="L202" s="53">
        <v>0</v>
      </c>
      <c r="M202" s="52">
        <v>6970.58</v>
      </c>
      <c r="N202" s="56">
        <v>5.21</v>
      </c>
      <c r="O202" s="56">
        <v>5554.5199999999995</v>
      </c>
      <c r="P202" s="17">
        <v>1972.22</v>
      </c>
      <c r="Q202" s="10" t="s">
        <v>460</v>
      </c>
      <c r="V202"/>
    </row>
    <row r="203" spans="1:22" ht="15.75" x14ac:dyDescent="0.25">
      <c r="A203" s="12" t="s">
        <v>461</v>
      </c>
      <c r="B203" s="1" t="s">
        <v>200</v>
      </c>
      <c r="C203" s="17">
        <v>54150.25</v>
      </c>
      <c r="D203" s="24">
        <v>0</v>
      </c>
      <c r="E203" s="24">
        <v>0</v>
      </c>
      <c r="F203" s="33" t="str">
        <f t="shared" si="4"/>
        <v>Not Required</v>
      </c>
      <c r="G203" s="18">
        <f>FinalAllocation[[#This Row],[Required CCEIS Carryover (267)]]+FinalAllocation[[#This Row],[Required CCEIS Current FY (269)]]</f>
        <v>0</v>
      </c>
      <c r="H203" s="56">
        <v>0</v>
      </c>
      <c r="I203" s="52">
        <v>0</v>
      </c>
      <c r="J203" s="24">
        <f>FinalAllocation[[#This Row],[Required PSPS Carryover (266)]]+FinalAllocation[[#This Row],[Required PSPS Current FY (268)]]</f>
        <v>0</v>
      </c>
      <c r="K203" s="52">
        <v>108188.36</v>
      </c>
      <c r="L203" s="53">
        <v>0</v>
      </c>
      <c r="M203" s="52">
        <v>5372.43</v>
      </c>
      <c r="N203" s="56">
        <v>2649.46</v>
      </c>
      <c r="O203" s="56">
        <v>5778.34</v>
      </c>
      <c r="P203" s="17">
        <v>2051.73</v>
      </c>
      <c r="Q203" s="10" t="s">
        <v>461</v>
      </c>
      <c r="V203"/>
    </row>
    <row r="204" spans="1:22" ht="15.75" hidden="1" x14ac:dyDescent="0.25">
      <c r="A204" s="12" t="s">
        <v>462</v>
      </c>
      <c r="B204" s="1" t="s">
        <v>119</v>
      </c>
      <c r="C204" s="17">
        <v>0</v>
      </c>
      <c r="D204" s="24">
        <v>0</v>
      </c>
      <c r="E204" s="24">
        <v>0</v>
      </c>
      <c r="F204" s="33" t="str">
        <f t="shared" si="4"/>
        <v>Not Required</v>
      </c>
      <c r="G204" s="18">
        <f>FinalAllocation[[#This Row],[Required CCEIS Carryover (267)]]+FinalAllocation[[#This Row],[Required CCEIS Current FY (269)]]</f>
        <v>0</v>
      </c>
      <c r="H204" s="56">
        <v>0</v>
      </c>
      <c r="I204" s="52">
        <v>0</v>
      </c>
      <c r="J204" s="24">
        <f>FinalAllocation[[#This Row],[Required PSPS Carryover (266)]]+FinalAllocation[[#This Row],[Required PSPS Current FY (268)]]</f>
        <v>0</v>
      </c>
      <c r="K204" s="52">
        <v>0</v>
      </c>
      <c r="L204" s="54">
        <v>0</v>
      </c>
      <c r="M204" s="52">
        <v>0</v>
      </c>
      <c r="N204" s="56">
        <v>0</v>
      </c>
      <c r="O204" s="56">
        <v>0</v>
      </c>
      <c r="P204" s="17"/>
      <c r="Q204" s="10" t="s">
        <v>462</v>
      </c>
      <c r="V204"/>
    </row>
    <row r="205" spans="1:22" ht="15.75" x14ac:dyDescent="0.25">
      <c r="A205" s="12" t="s">
        <v>463</v>
      </c>
      <c r="B205" s="1" t="s">
        <v>201</v>
      </c>
      <c r="C205" s="17">
        <v>26768.1</v>
      </c>
      <c r="D205" s="24">
        <v>0</v>
      </c>
      <c r="E205" s="24">
        <v>0</v>
      </c>
      <c r="F205" s="33" t="str">
        <f t="shared" si="4"/>
        <v>Not Required</v>
      </c>
      <c r="G205" s="18">
        <f>FinalAllocation[[#This Row],[Required CCEIS Carryover (267)]]+FinalAllocation[[#This Row],[Required CCEIS Current FY (269)]]</f>
        <v>0</v>
      </c>
      <c r="H205" s="56">
        <v>0</v>
      </c>
      <c r="I205" s="52">
        <v>0</v>
      </c>
      <c r="J205" s="24">
        <f>FinalAllocation[[#This Row],[Required PSPS Carryover (266)]]+FinalAllocation[[#This Row],[Required PSPS Current FY (268)]]</f>
        <v>0</v>
      </c>
      <c r="K205" s="52">
        <v>36024.78</v>
      </c>
      <c r="L205" s="53">
        <v>7778.47</v>
      </c>
      <c r="M205" s="52">
        <v>0</v>
      </c>
      <c r="N205" s="56"/>
      <c r="O205" s="56">
        <v>0</v>
      </c>
      <c r="P205" s="17">
        <v>0</v>
      </c>
      <c r="Q205" s="10" t="s">
        <v>463</v>
      </c>
      <c r="V205"/>
    </row>
    <row r="206" spans="1:22" ht="15.75" x14ac:dyDescent="0.25">
      <c r="A206" s="12" t="s">
        <v>464</v>
      </c>
      <c r="B206" s="2" t="s">
        <v>202</v>
      </c>
      <c r="C206" s="17">
        <v>10129.030000000001</v>
      </c>
      <c r="D206" s="24">
        <v>0</v>
      </c>
      <c r="E206" s="24">
        <v>0</v>
      </c>
      <c r="F206" s="33" t="str">
        <f t="shared" si="4"/>
        <v>Not Required</v>
      </c>
      <c r="G206" s="18">
        <f>FinalAllocation[[#This Row],[Required CCEIS Carryover (267)]]+FinalAllocation[[#This Row],[Required CCEIS Current FY (269)]]</f>
        <v>0</v>
      </c>
      <c r="H206" s="56">
        <v>0</v>
      </c>
      <c r="I206" s="52">
        <v>0</v>
      </c>
      <c r="J206" s="24">
        <f>FinalAllocation[[#This Row],[Required PSPS Carryover (266)]]+FinalAllocation[[#This Row],[Required PSPS Current FY (268)]]</f>
        <v>0</v>
      </c>
      <c r="K206" s="52">
        <v>21156.36</v>
      </c>
      <c r="L206" s="53">
        <v>3604.79</v>
      </c>
      <c r="M206" s="52">
        <v>0</v>
      </c>
      <c r="N206" s="56"/>
      <c r="O206" s="56">
        <v>0</v>
      </c>
      <c r="P206" s="17">
        <v>0</v>
      </c>
      <c r="Q206" s="10" t="s">
        <v>464</v>
      </c>
      <c r="V206"/>
    </row>
    <row r="207" spans="1:22" ht="15.75" x14ac:dyDescent="0.25">
      <c r="A207" s="12" t="s">
        <v>465</v>
      </c>
      <c r="B207" s="1" t="s">
        <v>203</v>
      </c>
      <c r="C207" s="17">
        <v>0</v>
      </c>
      <c r="D207" s="24">
        <v>0</v>
      </c>
      <c r="E207" s="24">
        <v>0</v>
      </c>
      <c r="F207" s="33" t="str">
        <f t="shared" si="4"/>
        <v>Not Required</v>
      </c>
      <c r="G207" s="18">
        <f>FinalAllocation[[#This Row],[Required CCEIS Carryover (267)]]+FinalAllocation[[#This Row],[Required CCEIS Current FY (269)]]</f>
        <v>0</v>
      </c>
      <c r="H207" s="56">
        <v>0</v>
      </c>
      <c r="I207" s="52">
        <v>0</v>
      </c>
      <c r="J207" s="24">
        <f>FinalAllocation[[#This Row],[Required PSPS Carryover (266)]]+FinalAllocation[[#This Row],[Required PSPS Current FY (268)]]</f>
        <v>0</v>
      </c>
      <c r="K207" s="52">
        <v>70536.34</v>
      </c>
      <c r="L207" s="53">
        <v>4559.8599999999997</v>
      </c>
      <c r="M207" s="52">
        <v>10084.76</v>
      </c>
      <c r="N207" s="56">
        <v>477.75</v>
      </c>
      <c r="O207" s="56">
        <v>2777.2</v>
      </c>
      <c r="P207" s="17">
        <v>986.11</v>
      </c>
      <c r="Q207" s="10" t="s">
        <v>465</v>
      </c>
      <c r="V207"/>
    </row>
    <row r="208" spans="1:22" ht="15.75" x14ac:dyDescent="0.25">
      <c r="A208" s="12" t="s">
        <v>466</v>
      </c>
      <c r="B208" s="1" t="s">
        <v>204</v>
      </c>
      <c r="C208" s="17">
        <v>0</v>
      </c>
      <c r="D208" s="24">
        <v>0</v>
      </c>
      <c r="E208" s="24">
        <v>0</v>
      </c>
      <c r="F208" s="33" t="str">
        <f t="shared" si="4"/>
        <v>Not Required</v>
      </c>
      <c r="G208" s="18">
        <f>FinalAllocation[[#This Row],[Required CCEIS Carryover (267)]]+FinalAllocation[[#This Row],[Required CCEIS Current FY (269)]]</f>
        <v>0</v>
      </c>
      <c r="H208" s="56">
        <v>0</v>
      </c>
      <c r="I208" s="52">
        <v>0</v>
      </c>
      <c r="J208" s="24">
        <f>FinalAllocation[[#This Row],[Required PSPS Carryover (266)]]+FinalAllocation[[#This Row],[Required PSPS Current FY (268)]]</f>
        <v>0</v>
      </c>
      <c r="K208" s="52">
        <v>143602.82</v>
      </c>
      <c r="L208" s="53">
        <v>5253.76</v>
      </c>
      <c r="M208" s="52">
        <v>2207.21</v>
      </c>
      <c r="N208" s="56">
        <v>550.46</v>
      </c>
      <c r="O208" s="56">
        <v>0</v>
      </c>
      <c r="P208" s="17">
        <v>0</v>
      </c>
      <c r="Q208" s="10" t="s">
        <v>466</v>
      </c>
      <c r="V208"/>
    </row>
    <row r="209" spans="1:22" ht="15.75" x14ac:dyDescent="0.25">
      <c r="A209" s="12" t="s">
        <v>467</v>
      </c>
      <c r="B209" s="2" t="s">
        <v>205</v>
      </c>
      <c r="C209" s="17">
        <v>0</v>
      </c>
      <c r="D209" s="24">
        <v>0</v>
      </c>
      <c r="E209" s="24">
        <v>0</v>
      </c>
      <c r="F209" s="33" t="str">
        <f t="shared" si="4"/>
        <v>Not Required</v>
      </c>
      <c r="G209" s="18">
        <f>FinalAllocation[[#This Row],[Required CCEIS Carryover (267)]]+FinalAllocation[[#This Row],[Required CCEIS Current FY (269)]]</f>
        <v>0</v>
      </c>
      <c r="H209" s="56">
        <v>0</v>
      </c>
      <c r="I209" s="52">
        <v>0</v>
      </c>
      <c r="J209" s="24">
        <f>FinalAllocation[[#This Row],[Required PSPS Carryover (266)]]+FinalAllocation[[#This Row],[Required PSPS Current FY (268)]]</f>
        <v>0</v>
      </c>
      <c r="K209" s="52">
        <v>91882.76999999999</v>
      </c>
      <c r="L209" s="53">
        <v>10201.56</v>
      </c>
      <c r="M209" s="52">
        <v>0</v>
      </c>
      <c r="N209" s="56"/>
      <c r="O209" s="56">
        <v>0</v>
      </c>
      <c r="P209" s="17">
        <v>0</v>
      </c>
      <c r="Q209" s="10" t="s">
        <v>467</v>
      </c>
      <c r="V209"/>
    </row>
    <row r="210" spans="1:22" ht="15.75" x14ac:dyDescent="0.25">
      <c r="A210" s="12" t="s">
        <v>468</v>
      </c>
      <c r="B210" s="1" t="s">
        <v>206</v>
      </c>
      <c r="C210" s="17">
        <v>348784.71</v>
      </c>
      <c r="D210" s="24">
        <v>0</v>
      </c>
      <c r="E210" s="24">
        <v>0</v>
      </c>
      <c r="F210" s="33" t="str">
        <f t="shared" si="4"/>
        <v>Not Required</v>
      </c>
      <c r="G210" s="18">
        <f>FinalAllocation[[#This Row],[Required CCEIS Carryover (267)]]+FinalAllocation[[#This Row],[Required CCEIS Current FY (269)]]</f>
        <v>0</v>
      </c>
      <c r="H210" s="56">
        <v>17346.125250000001</v>
      </c>
      <c r="I210" s="52">
        <v>4525.8337078651684</v>
      </c>
      <c r="J210" s="24">
        <f>FinalAllocation[[#This Row],[Required PSPS Carryover (266)]]+FinalAllocation[[#This Row],[Required PSPS Current FY (268)]]</f>
        <v>21871.958957865168</v>
      </c>
      <c r="K210" s="52">
        <v>161183.02000000002</v>
      </c>
      <c r="L210" s="53">
        <v>13449.14</v>
      </c>
      <c r="M210" s="52">
        <v>15528.56</v>
      </c>
      <c r="N210" s="56">
        <v>0</v>
      </c>
      <c r="O210" s="56">
        <v>36103.69</v>
      </c>
      <c r="P210" s="17">
        <v>12819.46</v>
      </c>
      <c r="Q210" s="10" t="s">
        <v>468</v>
      </c>
      <c r="V210"/>
    </row>
    <row r="211" spans="1:22" ht="15.75" x14ac:dyDescent="0.25">
      <c r="A211" s="12" t="s">
        <v>469</v>
      </c>
      <c r="B211" s="1" t="s">
        <v>207</v>
      </c>
      <c r="C211" s="17">
        <v>1687142.51</v>
      </c>
      <c r="D211" s="24">
        <v>0</v>
      </c>
      <c r="E211" s="24">
        <v>0</v>
      </c>
      <c r="F211" s="33" t="str">
        <f t="shared" si="4"/>
        <v>Not Required</v>
      </c>
      <c r="G211" s="18">
        <f>FinalAllocation[[#This Row],[Required CCEIS Carryover (267)]]+FinalAllocation[[#This Row],[Required CCEIS Current FY (269)]]</f>
        <v>0</v>
      </c>
      <c r="H211" s="56">
        <v>4793.8407006369434</v>
      </c>
      <c r="I211" s="52">
        <v>18656.555815470645</v>
      </c>
      <c r="J211" s="24">
        <f>FinalAllocation[[#This Row],[Required PSPS Carryover (266)]]+FinalAllocation[[#This Row],[Required PSPS Current FY (268)]]</f>
        <v>23450.39651610759</v>
      </c>
      <c r="K211" s="52">
        <v>578072.05999999994</v>
      </c>
      <c r="L211" s="53">
        <v>108421.05</v>
      </c>
      <c r="M211" s="52">
        <v>60137.89</v>
      </c>
      <c r="N211" s="56">
        <v>10752.7</v>
      </c>
      <c r="O211" s="56">
        <v>212908.78</v>
      </c>
      <c r="P211" s="17">
        <v>92515.46</v>
      </c>
      <c r="Q211" s="10" t="s">
        <v>469</v>
      </c>
      <c r="V211"/>
    </row>
    <row r="212" spans="1:22" ht="15.75" x14ac:dyDescent="0.25">
      <c r="A212" s="12" t="s">
        <v>470</v>
      </c>
      <c r="B212" s="1" t="s">
        <v>208</v>
      </c>
      <c r="C212" s="17">
        <v>1737640.45</v>
      </c>
      <c r="D212" s="24">
        <v>190606.15</v>
      </c>
      <c r="E212" s="24">
        <v>0</v>
      </c>
      <c r="F212" s="33" t="str">
        <f t="shared" si="4"/>
        <v>Required</v>
      </c>
      <c r="G212" s="18">
        <f>FinalAllocation[[#This Row],[Required CCEIS Carryover (267)]]+FinalAllocation[[#This Row],[Required CCEIS Current FY (269)]]</f>
        <v>190606.15</v>
      </c>
      <c r="H212" s="56">
        <v>4935.0738775510208</v>
      </c>
      <c r="I212" s="52">
        <v>0</v>
      </c>
      <c r="J212" s="24">
        <f>FinalAllocation[[#This Row],[Required PSPS Carryover (266)]]+FinalAllocation[[#This Row],[Required PSPS Current FY (268)]]</f>
        <v>4935.0738775510208</v>
      </c>
      <c r="K212" s="52">
        <v>957664.19</v>
      </c>
      <c r="L212" s="53">
        <v>98690.6</v>
      </c>
      <c r="M212" s="52">
        <v>43343.86</v>
      </c>
      <c r="N212" s="56">
        <v>20.97</v>
      </c>
      <c r="O212" s="56">
        <v>155523.62</v>
      </c>
      <c r="P212" s="17">
        <v>55222.29</v>
      </c>
      <c r="Q212" s="10" t="s">
        <v>470</v>
      </c>
      <c r="V212"/>
    </row>
    <row r="213" spans="1:22" ht="15.75" x14ac:dyDescent="0.25">
      <c r="A213" s="12" t="s">
        <v>471</v>
      </c>
      <c r="B213" s="2" t="s">
        <v>209</v>
      </c>
      <c r="C213" s="17">
        <v>229220.78</v>
      </c>
      <c r="D213" s="24">
        <v>33063.07</v>
      </c>
      <c r="E213" s="24">
        <v>26356.62</v>
      </c>
      <c r="F213" s="33" t="str">
        <f t="shared" si="4"/>
        <v>Required</v>
      </c>
      <c r="G213" s="18">
        <f>FinalAllocation[[#This Row],[Required CCEIS Carryover (267)]]+FinalAllocation[[#This Row],[Required CCEIS Current FY (269)]]</f>
        <v>59419.69</v>
      </c>
      <c r="H213" s="56">
        <v>0</v>
      </c>
      <c r="I213" s="52">
        <v>0</v>
      </c>
      <c r="J213" s="24">
        <f>FinalAllocation[[#This Row],[Required PSPS Carryover (266)]]+FinalAllocation[[#This Row],[Required PSPS Current FY (268)]]</f>
        <v>0</v>
      </c>
      <c r="K213" s="52">
        <v>182163.19</v>
      </c>
      <c r="L213" s="53">
        <v>0</v>
      </c>
      <c r="M213" s="52">
        <v>5905.52</v>
      </c>
      <c r="N213" s="56">
        <v>0</v>
      </c>
      <c r="O213" s="56">
        <v>18051.84</v>
      </c>
      <c r="P213" s="17">
        <v>6409.73</v>
      </c>
      <c r="Q213" s="10" t="s">
        <v>471</v>
      </c>
      <c r="V213"/>
    </row>
    <row r="214" spans="1:22" ht="15.75" x14ac:dyDescent="0.25">
      <c r="A214" s="12" t="s">
        <v>472</v>
      </c>
      <c r="B214" s="2" t="s">
        <v>210</v>
      </c>
      <c r="C214" s="17">
        <v>1018972.26</v>
      </c>
      <c r="D214" s="24">
        <v>0</v>
      </c>
      <c r="E214" s="24">
        <v>0</v>
      </c>
      <c r="F214" s="33" t="str">
        <f t="shared" si="4"/>
        <v>Not Required</v>
      </c>
      <c r="G214" s="18">
        <f>FinalAllocation[[#This Row],[Required CCEIS Carryover (267)]]+FinalAllocation[[#This Row],[Required CCEIS Current FY (269)]]</f>
        <v>0</v>
      </c>
      <c r="H214" s="56">
        <v>0</v>
      </c>
      <c r="I214" s="52">
        <v>0</v>
      </c>
      <c r="J214" s="24">
        <f>FinalAllocation[[#This Row],[Required PSPS Carryover (266)]]+FinalAllocation[[#This Row],[Required PSPS Current FY (268)]]</f>
        <v>0</v>
      </c>
      <c r="K214" s="52">
        <v>389199</v>
      </c>
      <c r="L214" s="53">
        <v>0</v>
      </c>
      <c r="M214" s="52">
        <v>9481.19</v>
      </c>
      <c r="N214" s="56">
        <v>0</v>
      </c>
      <c r="O214" s="56">
        <v>26383.47</v>
      </c>
      <c r="P214" s="17">
        <v>9368.07</v>
      </c>
      <c r="Q214" s="10" t="s">
        <v>472</v>
      </c>
      <c r="V214"/>
    </row>
    <row r="215" spans="1:22" ht="15.75" x14ac:dyDescent="0.25">
      <c r="A215" s="12" t="s">
        <v>473</v>
      </c>
      <c r="B215" s="1" t="s">
        <v>211</v>
      </c>
      <c r="C215" s="17">
        <v>3522100.11</v>
      </c>
      <c r="D215" s="24">
        <v>0</v>
      </c>
      <c r="E215" s="24">
        <v>0</v>
      </c>
      <c r="F215" s="33" t="str">
        <f t="shared" si="4"/>
        <v>Not Required</v>
      </c>
      <c r="G215" s="18">
        <f>FinalAllocation[[#This Row],[Required CCEIS Carryover (267)]]+FinalAllocation[[#This Row],[Required CCEIS Current FY (269)]]</f>
        <v>0</v>
      </c>
      <c r="H215" s="56">
        <v>0</v>
      </c>
      <c r="I215" s="52">
        <v>1851.5044299674266</v>
      </c>
      <c r="J215" s="24">
        <f>FinalAllocation[[#This Row],[Required PSPS Carryover (266)]]+FinalAllocation[[#This Row],[Required PSPS Current FY (268)]]</f>
        <v>1851.5044299674266</v>
      </c>
      <c r="K215" s="52">
        <v>1193994.7200000002</v>
      </c>
      <c r="L215" s="53">
        <v>274391.34000000003</v>
      </c>
      <c r="M215" s="52">
        <v>53905.35</v>
      </c>
      <c r="N215" s="56">
        <v>0</v>
      </c>
      <c r="O215" s="56">
        <v>144414.79</v>
      </c>
      <c r="P215" s="17">
        <v>51277.84</v>
      </c>
      <c r="Q215" s="10" t="s">
        <v>473</v>
      </c>
      <c r="V215"/>
    </row>
    <row r="216" spans="1:22" ht="15.75" x14ac:dyDescent="0.25">
      <c r="A216" s="12" t="s">
        <v>474</v>
      </c>
      <c r="B216" s="2" t="s">
        <v>212</v>
      </c>
      <c r="C216" s="17">
        <v>8559614.9199999999</v>
      </c>
      <c r="D216" s="24">
        <v>0</v>
      </c>
      <c r="E216" s="24">
        <v>0</v>
      </c>
      <c r="F216" s="33" t="str">
        <f t="shared" si="4"/>
        <v>Not Required</v>
      </c>
      <c r="G216" s="18">
        <f>FinalAllocation[[#This Row],[Required CCEIS Carryover (267)]]+FinalAllocation[[#This Row],[Required CCEIS Current FY (269)]]</f>
        <v>0</v>
      </c>
      <c r="H216" s="56">
        <v>20506.299418416802</v>
      </c>
      <c r="I216" s="52">
        <v>31874.248530285982</v>
      </c>
      <c r="J216" s="24">
        <f>FinalAllocation[[#This Row],[Required PSPS Carryover (266)]]+FinalAllocation[[#This Row],[Required PSPS Current FY (268)]]</f>
        <v>52380.547948702784</v>
      </c>
      <c r="K216" s="52">
        <v>2156079.12</v>
      </c>
      <c r="L216" s="53">
        <v>252383.99</v>
      </c>
      <c r="M216" s="52">
        <v>73744.800000000003</v>
      </c>
      <c r="N216" s="56">
        <v>50225.56</v>
      </c>
      <c r="O216" s="56">
        <v>271457.3</v>
      </c>
      <c r="P216" s="17">
        <v>101931.94</v>
      </c>
      <c r="Q216" s="10" t="s">
        <v>474</v>
      </c>
      <c r="V216"/>
    </row>
    <row r="217" spans="1:22" ht="15.75" x14ac:dyDescent="0.25">
      <c r="A217" s="12" t="s">
        <v>475</v>
      </c>
      <c r="B217" s="1" t="s">
        <v>213</v>
      </c>
      <c r="C217" s="17">
        <v>651374.67000000004</v>
      </c>
      <c r="D217" s="24">
        <v>0</v>
      </c>
      <c r="E217" s="24">
        <v>0</v>
      </c>
      <c r="F217" s="33" t="str">
        <f t="shared" si="4"/>
        <v>Not Required</v>
      </c>
      <c r="G217" s="18">
        <f>FinalAllocation[[#This Row],[Required CCEIS Carryover (267)]]+FinalAllocation[[#This Row],[Required CCEIS Current FY (269)]]</f>
        <v>0</v>
      </c>
      <c r="H217" s="56">
        <v>0</v>
      </c>
      <c r="I217" s="52">
        <v>0</v>
      </c>
      <c r="J217" s="24">
        <f>FinalAllocation[[#This Row],[Required PSPS Carryover (266)]]+FinalAllocation[[#This Row],[Required PSPS Current FY (268)]]</f>
        <v>0</v>
      </c>
      <c r="K217" s="52">
        <v>258676.9</v>
      </c>
      <c r="L217" s="53">
        <v>46204.52</v>
      </c>
      <c r="M217" s="52">
        <v>13247.63</v>
      </c>
      <c r="N217" s="56">
        <v>0</v>
      </c>
      <c r="O217" s="56">
        <v>24994.86</v>
      </c>
      <c r="P217" s="17">
        <v>8875.01</v>
      </c>
      <c r="Q217" s="10" t="s">
        <v>475</v>
      </c>
      <c r="V217"/>
    </row>
    <row r="218" spans="1:22" ht="15.75" x14ac:dyDescent="0.25">
      <c r="A218" s="12" t="s">
        <v>476</v>
      </c>
      <c r="B218" s="1" t="s">
        <v>214</v>
      </c>
      <c r="C218" s="17">
        <v>905190.17</v>
      </c>
      <c r="D218" s="24">
        <v>0</v>
      </c>
      <c r="E218" s="24">
        <v>0</v>
      </c>
      <c r="F218" s="33" t="str">
        <f t="shared" si="4"/>
        <v>Not Required</v>
      </c>
      <c r="G218" s="18">
        <f>FinalAllocation[[#This Row],[Required CCEIS Carryover (267)]]+FinalAllocation[[#This Row],[Required CCEIS Current FY (269)]]</f>
        <v>0</v>
      </c>
      <c r="H218" s="56">
        <v>8643.6670050761422</v>
      </c>
      <c r="I218" s="52">
        <v>1698.5741919191919</v>
      </c>
      <c r="J218" s="24">
        <f>FinalAllocation[[#This Row],[Required PSPS Carryover (266)]]+FinalAllocation[[#This Row],[Required PSPS Current FY (268)]]</f>
        <v>10342.241196995334</v>
      </c>
      <c r="K218" s="52">
        <v>416968.12000000005</v>
      </c>
      <c r="L218" s="53">
        <v>80245.990000000005</v>
      </c>
      <c r="M218" s="52">
        <v>14975.89</v>
      </c>
      <c r="N218" s="56">
        <v>0</v>
      </c>
      <c r="O218" s="56">
        <v>63386.89</v>
      </c>
      <c r="P218" s="17">
        <v>17256.96</v>
      </c>
      <c r="Q218" s="10" t="s">
        <v>476</v>
      </c>
      <c r="V218"/>
    </row>
    <row r="219" spans="1:22" ht="15.75" x14ac:dyDescent="0.25">
      <c r="A219" s="12" t="s">
        <v>477</v>
      </c>
      <c r="B219" s="1" t="s">
        <v>215</v>
      </c>
      <c r="C219" s="17">
        <v>501089.62</v>
      </c>
      <c r="D219" s="24">
        <v>0</v>
      </c>
      <c r="E219" s="24">
        <v>0</v>
      </c>
      <c r="F219" s="33" t="str">
        <f t="shared" si="4"/>
        <v>Not Required</v>
      </c>
      <c r="G219" s="18">
        <f>FinalAllocation[[#This Row],[Required CCEIS Carryover (267)]]+FinalAllocation[[#This Row],[Required CCEIS Current FY (269)]]</f>
        <v>0</v>
      </c>
      <c r="H219" s="56">
        <v>0</v>
      </c>
      <c r="I219" s="52">
        <v>4299.0371428571434</v>
      </c>
      <c r="J219" s="24">
        <f>FinalAllocation[[#This Row],[Required PSPS Carryover (266)]]+FinalAllocation[[#This Row],[Required PSPS Current FY (268)]]</f>
        <v>4299.0371428571434</v>
      </c>
      <c r="K219" s="52">
        <v>240276.2</v>
      </c>
      <c r="L219" s="53">
        <v>38233.82</v>
      </c>
      <c r="M219" s="52">
        <v>39571.550000000003</v>
      </c>
      <c r="N219" s="56">
        <v>4005.91</v>
      </c>
      <c r="O219" s="56">
        <v>28397.989999999998</v>
      </c>
      <c r="P219" s="17">
        <v>8381.9500000000007</v>
      </c>
      <c r="Q219" s="10" t="s">
        <v>477</v>
      </c>
      <c r="V219"/>
    </row>
    <row r="220" spans="1:22" ht="15.75" x14ac:dyDescent="0.25">
      <c r="A220" s="12" t="s">
        <v>478</v>
      </c>
      <c r="B220" s="1" t="s">
        <v>216</v>
      </c>
      <c r="C220" s="17">
        <v>424573.85</v>
      </c>
      <c r="D220" s="24">
        <v>0</v>
      </c>
      <c r="E220" s="24">
        <v>27637.7</v>
      </c>
      <c r="F220" s="33" t="str">
        <f t="shared" si="4"/>
        <v>Required</v>
      </c>
      <c r="G220" s="18">
        <f>FinalAllocation[[#This Row],[Required CCEIS Carryover (267)]]+FinalAllocation[[#This Row],[Required CCEIS Current FY (269)]]</f>
        <v>27637.7</v>
      </c>
      <c r="H220" s="56">
        <v>0</v>
      </c>
      <c r="I220" s="52">
        <v>0</v>
      </c>
      <c r="J220" s="24">
        <f>FinalAllocation[[#This Row],[Required PSPS Carryover (266)]]+FinalAllocation[[#This Row],[Required PSPS Current FY (268)]]</f>
        <v>0</v>
      </c>
      <c r="K220" s="52">
        <v>204971.66</v>
      </c>
      <c r="L220" s="53">
        <v>38238.76</v>
      </c>
      <c r="M220" s="52">
        <v>11031.49</v>
      </c>
      <c r="N220" s="56">
        <v>0</v>
      </c>
      <c r="O220" s="56">
        <v>11108.83</v>
      </c>
      <c r="P220" s="17">
        <v>3944.45</v>
      </c>
      <c r="Q220" s="10" t="s">
        <v>478</v>
      </c>
      <c r="V220"/>
    </row>
    <row r="221" spans="1:22" ht="15.75" x14ac:dyDescent="0.25">
      <c r="A221" s="12" t="s">
        <v>479</v>
      </c>
      <c r="B221" s="1" t="s">
        <v>217</v>
      </c>
      <c r="C221" s="17">
        <v>13459832.289999999</v>
      </c>
      <c r="D221" s="24">
        <v>0</v>
      </c>
      <c r="E221" s="24">
        <v>0</v>
      </c>
      <c r="F221" s="33" t="str">
        <f t="shared" si="4"/>
        <v>Not Required</v>
      </c>
      <c r="G221" s="18">
        <f>FinalAllocation[[#This Row],[Required CCEIS Carryover (267)]]+FinalAllocation[[#This Row],[Required CCEIS Current FY (269)]]</f>
        <v>0</v>
      </c>
      <c r="H221" s="56">
        <v>0</v>
      </c>
      <c r="I221" s="52">
        <v>123357.65066431917</v>
      </c>
      <c r="J221" s="24">
        <f>FinalAllocation[[#This Row],[Required PSPS Carryover (266)]]+FinalAllocation[[#This Row],[Required PSPS Current FY (268)]]</f>
        <v>123357.65066431917</v>
      </c>
      <c r="K221" s="52">
        <v>4293723.82</v>
      </c>
      <c r="L221" s="53">
        <v>824691.12</v>
      </c>
      <c r="M221" s="52">
        <v>175439.02000000002</v>
      </c>
      <c r="N221" s="56">
        <v>86560.97</v>
      </c>
      <c r="O221" s="56">
        <v>350911.87</v>
      </c>
      <c r="P221" s="17">
        <v>107486.24</v>
      </c>
      <c r="Q221" s="10" t="s">
        <v>479</v>
      </c>
      <c r="V221"/>
    </row>
    <row r="222" spans="1:22" ht="15.75" x14ac:dyDescent="0.25">
      <c r="A222" s="12" t="s">
        <v>480</v>
      </c>
      <c r="B222" s="2" t="s">
        <v>218</v>
      </c>
      <c r="C222" s="17">
        <v>4816754.03</v>
      </c>
      <c r="D222" s="24">
        <v>0</v>
      </c>
      <c r="E222" s="24">
        <v>0</v>
      </c>
      <c r="F222" s="33" t="str">
        <f t="shared" si="4"/>
        <v>Not Required</v>
      </c>
      <c r="G222" s="18">
        <f>FinalAllocation[[#This Row],[Required CCEIS Carryover (267)]]+FinalAllocation[[#This Row],[Required CCEIS Current FY (269)]]</f>
        <v>0</v>
      </c>
      <c r="H222" s="56">
        <v>1112.0428723404257</v>
      </c>
      <c r="I222" s="52">
        <v>25139.886411483254</v>
      </c>
      <c r="J222" s="24">
        <f>FinalAllocation[[#This Row],[Required PSPS Carryover (266)]]+FinalAllocation[[#This Row],[Required PSPS Current FY (268)]]</f>
        <v>26251.92928382368</v>
      </c>
      <c r="K222" s="52">
        <v>784796.81</v>
      </c>
      <c r="L222" s="53">
        <v>0</v>
      </c>
      <c r="M222" s="52">
        <v>31128.34</v>
      </c>
      <c r="N222" s="56">
        <v>0</v>
      </c>
      <c r="O222" s="56">
        <v>137452.43</v>
      </c>
      <c r="P222" s="17">
        <v>31555.59</v>
      </c>
      <c r="Q222" s="10" t="s">
        <v>480</v>
      </c>
      <c r="V222"/>
    </row>
    <row r="223" spans="1:22" ht="15.75" x14ac:dyDescent="0.25">
      <c r="A223" s="12" t="s">
        <v>481</v>
      </c>
      <c r="B223" s="2" t="s">
        <v>219</v>
      </c>
      <c r="C223" s="17">
        <v>423268.94</v>
      </c>
      <c r="D223" s="24">
        <v>0</v>
      </c>
      <c r="E223" s="24">
        <v>0</v>
      </c>
      <c r="F223" s="33" t="str">
        <f t="shared" si="4"/>
        <v>Not Required</v>
      </c>
      <c r="G223" s="18">
        <f>FinalAllocation[[#This Row],[Required CCEIS Carryover (267)]]+FinalAllocation[[#This Row],[Required CCEIS Current FY (269)]]</f>
        <v>0</v>
      </c>
      <c r="H223" s="56">
        <v>0</v>
      </c>
      <c r="I223" s="52">
        <v>0</v>
      </c>
      <c r="J223" s="24">
        <f>FinalAllocation[[#This Row],[Required PSPS Carryover (266)]]+FinalAllocation[[#This Row],[Required PSPS Current FY (268)]]</f>
        <v>0</v>
      </c>
      <c r="K223" s="52">
        <v>222072.77</v>
      </c>
      <c r="L223" s="53">
        <v>0</v>
      </c>
      <c r="M223" s="52">
        <v>10534.81</v>
      </c>
      <c r="N223" s="56">
        <v>0</v>
      </c>
      <c r="O223" s="56">
        <v>43328.21</v>
      </c>
      <c r="P223" s="17">
        <v>15253.34</v>
      </c>
      <c r="Q223" s="10" t="s">
        <v>481</v>
      </c>
      <c r="V223"/>
    </row>
    <row r="224" spans="1:22" ht="15.75" x14ac:dyDescent="0.25">
      <c r="A224" s="12" t="s">
        <v>482</v>
      </c>
      <c r="B224" s="1" t="s">
        <v>220</v>
      </c>
      <c r="C224" s="17">
        <v>606104.09</v>
      </c>
      <c r="D224" s="24">
        <v>0</v>
      </c>
      <c r="E224" s="24">
        <v>0</v>
      </c>
      <c r="F224" s="33" t="str">
        <f t="shared" si="4"/>
        <v>Not Required</v>
      </c>
      <c r="G224" s="18">
        <f>FinalAllocation[[#This Row],[Required CCEIS Carryover (267)]]+FinalAllocation[[#This Row],[Required CCEIS Current FY (269)]]</f>
        <v>0</v>
      </c>
      <c r="H224" s="56">
        <v>2897.1277922077925</v>
      </c>
      <c r="I224" s="52">
        <v>0</v>
      </c>
      <c r="J224" s="24">
        <f>FinalAllocation[[#This Row],[Required PSPS Carryover (266)]]+FinalAllocation[[#This Row],[Required PSPS Current FY (268)]]</f>
        <v>2897.1277922077925</v>
      </c>
      <c r="K224" s="52">
        <v>203177.31000000003</v>
      </c>
      <c r="L224" s="53">
        <v>24014.99</v>
      </c>
      <c r="M224" s="52">
        <v>6597.96</v>
      </c>
      <c r="N224" s="56">
        <v>0</v>
      </c>
      <c r="O224" s="56">
        <v>24994.86</v>
      </c>
      <c r="P224" s="17">
        <v>19394.88</v>
      </c>
      <c r="Q224" s="10" t="s">
        <v>482</v>
      </c>
      <c r="V224"/>
    </row>
    <row r="225" spans="1:22" ht="15.75" x14ac:dyDescent="0.25">
      <c r="A225" s="12" t="s">
        <v>483</v>
      </c>
      <c r="B225" s="2" t="s">
        <v>221</v>
      </c>
      <c r="C225" s="17">
        <v>406357.17</v>
      </c>
      <c r="D225" s="24">
        <v>0</v>
      </c>
      <c r="E225" s="24">
        <v>0</v>
      </c>
      <c r="F225" s="33" t="str">
        <f t="shared" si="4"/>
        <v>Not Required</v>
      </c>
      <c r="G225" s="18">
        <f>FinalAllocation[[#This Row],[Required CCEIS Carryover (267)]]+FinalAllocation[[#This Row],[Required CCEIS Current FY (269)]]</f>
        <v>0</v>
      </c>
      <c r="H225" s="56">
        <v>7001.6167213114759</v>
      </c>
      <c r="I225" s="52">
        <v>3011.8123728813557</v>
      </c>
      <c r="J225" s="24">
        <f>FinalAllocation[[#This Row],[Required PSPS Carryover (266)]]+FinalAllocation[[#This Row],[Required PSPS Current FY (268)]]</f>
        <v>10013.429094192832</v>
      </c>
      <c r="K225" s="52">
        <v>191190.43</v>
      </c>
      <c r="L225" s="53">
        <v>39149.08</v>
      </c>
      <c r="M225" s="52">
        <v>5303.68</v>
      </c>
      <c r="N225" s="56">
        <v>0</v>
      </c>
      <c r="O225" s="56">
        <v>35706.53</v>
      </c>
      <c r="P225" s="17">
        <v>12326.4</v>
      </c>
      <c r="Q225" s="10" t="s">
        <v>483</v>
      </c>
      <c r="V225"/>
    </row>
    <row r="226" spans="1:22" ht="15.75" x14ac:dyDescent="0.25">
      <c r="A226" s="12" t="s">
        <v>484</v>
      </c>
      <c r="B226" s="1" t="s">
        <v>222</v>
      </c>
      <c r="C226" s="17">
        <v>31479.21</v>
      </c>
      <c r="D226" s="24">
        <v>0</v>
      </c>
      <c r="E226" s="24">
        <v>0</v>
      </c>
      <c r="F226" s="33" t="str">
        <f t="shared" si="4"/>
        <v>Not Required</v>
      </c>
      <c r="G226" s="18">
        <f>FinalAllocation[[#This Row],[Required CCEIS Carryover (267)]]+FinalAllocation[[#This Row],[Required CCEIS Current FY (269)]]</f>
        <v>0</v>
      </c>
      <c r="H226" s="56">
        <v>0</v>
      </c>
      <c r="I226" s="52">
        <v>0</v>
      </c>
      <c r="J226" s="24">
        <f>FinalAllocation[[#This Row],[Required PSPS Carryover (266)]]+FinalAllocation[[#This Row],[Required PSPS Current FY (268)]]</f>
        <v>0</v>
      </c>
      <c r="K226" s="52">
        <v>79324.249999999985</v>
      </c>
      <c r="L226" s="53">
        <v>14279.07</v>
      </c>
      <c r="M226" s="52">
        <v>0</v>
      </c>
      <c r="N226" s="56"/>
      <c r="O226" s="56">
        <v>0</v>
      </c>
      <c r="P226" s="17">
        <v>0</v>
      </c>
      <c r="Q226" s="10" t="s">
        <v>484</v>
      </c>
      <c r="V226"/>
    </row>
    <row r="227" spans="1:22" ht="15.75" x14ac:dyDescent="0.25">
      <c r="A227" s="12" t="s">
        <v>485</v>
      </c>
      <c r="B227" s="1" t="s">
        <v>223</v>
      </c>
      <c r="C227" s="17">
        <v>1294923.6499999999</v>
      </c>
      <c r="D227" s="24">
        <v>247.07</v>
      </c>
      <c r="E227" s="24">
        <v>0</v>
      </c>
      <c r="F227" s="33" t="str">
        <f t="shared" si="4"/>
        <v>Required</v>
      </c>
      <c r="G227" s="18">
        <f>FinalAllocation[[#This Row],[Required CCEIS Carryover (267)]]+FinalAllocation[[#This Row],[Required CCEIS Current FY (269)]]</f>
        <v>247.07</v>
      </c>
      <c r="H227" s="56">
        <v>4323.7984375000015</v>
      </c>
      <c r="I227" s="52">
        <v>37060.675624999996</v>
      </c>
      <c r="J227" s="24">
        <f>FinalAllocation[[#This Row],[Required PSPS Carryover (266)]]+FinalAllocation[[#This Row],[Required PSPS Current FY (268)]]</f>
        <v>41384.474062499998</v>
      </c>
      <c r="K227" s="52">
        <v>572565.35</v>
      </c>
      <c r="L227" s="53">
        <v>26345.82</v>
      </c>
      <c r="M227" s="52">
        <v>27742.54</v>
      </c>
      <c r="N227" s="56">
        <v>0</v>
      </c>
      <c r="O227" s="56">
        <v>105533.89</v>
      </c>
      <c r="P227" s="17">
        <v>37472.269999999997</v>
      </c>
      <c r="Q227" s="10" t="s">
        <v>485</v>
      </c>
      <c r="V227"/>
    </row>
    <row r="228" spans="1:22" ht="15.75" x14ac:dyDescent="0.25">
      <c r="A228" s="12" t="s">
        <v>486</v>
      </c>
      <c r="B228" s="1" t="s">
        <v>224</v>
      </c>
      <c r="C228" s="17">
        <v>412964.55</v>
      </c>
      <c r="D228" s="24">
        <v>0</v>
      </c>
      <c r="E228" s="24">
        <v>0</v>
      </c>
      <c r="F228" s="33" t="str">
        <f t="shared" si="4"/>
        <v>Not Required</v>
      </c>
      <c r="G228" s="18">
        <f>FinalAllocation[[#This Row],[Required CCEIS Carryover (267)]]+FinalAllocation[[#This Row],[Required CCEIS Current FY (269)]]</f>
        <v>0</v>
      </c>
      <c r="H228" s="56">
        <v>0</v>
      </c>
      <c r="I228" s="52">
        <v>0</v>
      </c>
      <c r="J228" s="24">
        <f>FinalAllocation[[#This Row],[Required PSPS Carryover (266)]]+FinalAllocation[[#This Row],[Required PSPS Current FY (268)]]</f>
        <v>0</v>
      </c>
      <c r="K228" s="52">
        <v>183098.44999999998</v>
      </c>
      <c r="L228" s="53">
        <v>6234.67</v>
      </c>
      <c r="M228" s="52">
        <v>5069.1499999999996</v>
      </c>
      <c r="N228" s="56">
        <v>0</v>
      </c>
      <c r="O228" s="56">
        <v>23606.26</v>
      </c>
      <c r="P228" s="17">
        <v>8381.9500000000007</v>
      </c>
      <c r="Q228" s="10" t="s">
        <v>486</v>
      </c>
      <c r="V228"/>
    </row>
    <row r="229" spans="1:22" ht="15.75" x14ac:dyDescent="0.25">
      <c r="A229" s="12" t="s">
        <v>487</v>
      </c>
      <c r="B229" s="1" t="s">
        <v>225</v>
      </c>
      <c r="C229" s="17">
        <v>920089.81</v>
      </c>
      <c r="D229" s="24">
        <v>0</v>
      </c>
      <c r="E229" s="24">
        <v>0</v>
      </c>
      <c r="F229" s="33" t="str">
        <f t="shared" si="4"/>
        <v>Not Required</v>
      </c>
      <c r="G229" s="18">
        <f>FinalAllocation[[#This Row],[Required CCEIS Carryover (267)]]+FinalAllocation[[#This Row],[Required CCEIS Current FY (269)]]</f>
        <v>0</v>
      </c>
      <c r="H229" s="56">
        <v>2195.3622619047619</v>
      </c>
      <c r="I229" s="52">
        <v>16553.5546875</v>
      </c>
      <c r="J229" s="24">
        <f>FinalAllocation[[#This Row],[Required PSPS Carryover (266)]]+FinalAllocation[[#This Row],[Required PSPS Current FY (268)]]</f>
        <v>18748.91694940476</v>
      </c>
      <c r="K229" s="52">
        <v>353050.01</v>
      </c>
      <c r="L229" s="53">
        <v>64170.75</v>
      </c>
      <c r="M229" s="52">
        <v>36617.199999999997</v>
      </c>
      <c r="N229" s="56">
        <v>0</v>
      </c>
      <c r="O229" s="56">
        <v>144414.79</v>
      </c>
      <c r="P229" s="17">
        <v>51277.84</v>
      </c>
      <c r="Q229" s="10" t="s">
        <v>487</v>
      </c>
      <c r="V229"/>
    </row>
    <row r="230" spans="1:22" ht="15.75" x14ac:dyDescent="0.25">
      <c r="A230" s="12" t="s">
        <v>488</v>
      </c>
      <c r="B230" s="1" t="s">
        <v>226</v>
      </c>
      <c r="C230" s="17">
        <v>1203355.6599999999</v>
      </c>
      <c r="D230" s="24">
        <v>0</v>
      </c>
      <c r="E230" s="24">
        <v>0</v>
      </c>
      <c r="F230" s="33" t="str">
        <f t="shared" si="4"/>
        <v>Not Required</v>
      </c>
      <c r="G230" s="18">
        <f>FinalAllocation[[#This Row],[Required CCEIS Carryover (267)]]+FinalAllocation[[#This Row],[Required CCEIS Current FY (269)]]</f>
        <v>0</v>
      </c>
      <c r="H230" s="56">
        <v>0</v>
      </c>
      <c r="I230" s="52">
        <v>0</v>
      </c>
      <c r="J230" s="24">
        <f>FinalAllocation[[#This Row],[Required PSPS Carryover (266)]]+FinalAllocation[[#This Row],[Required PSPS Current FY (268)]]</f>
        <v>0</v>
      </c>
      <c r="K230" s="52">
        <v>475451.41</v>
      </c>
      <c r="L230" s="53">
        <v>95246.54</v>
      </c>
      <c r="M230" s="52">
        <v>20175.580000000002</v>
      </c>
      <c r="N230" s="56">
        <v>0</v>
      </c>
      <c r="O230" s="56">
        <v>131917.35999999999</v>
      </c>
      <c r="P230" s="17">
        <v>46840.33</v>
      </c>
      <c r="Q230" s="10" t="s">
        <v>488</v>
      </c>
      <c r="V230"/>
    </row>
    <row r="231" spans="1:22" ht="15.75" x14ac:dyDescent="0.25">
      <c r="A231" s="12" t="s">
        <v>489</v>
      </c>
      <c r="B231" s="1" t="s">
        <v>227</v>
      </c>
      <c r="C231" s="17">
        <v>1125486.1399999999</v>
      </c>
      <c r="D231" s="24">
        <v>0</v>
      </c>
      <c r="E231" s="24">
        <v>0</v>
      </c>
      <c r="F231" s="33" t="str">
        <f t="shared" si="4"/>
        <v>Not Required</v>
      </c>
      <c r="G231" s="18">
        <f>FinalAllocation[[#This Row],[Required CCEIS Carryover (267)]]+FinalAllocation[[#This Row],[Required CCEIS Current FY (269)]]</f>
        <v>0</v>
      </c>
      <c r="H231" s="56">
        <v>0</v>
      </c>
      <c r="I231" s="52">
        <v>1689.5083261802574</v>
      </c>
      <c r="J231" s="24">
        <f>FinalAllocation[[#This Row],[Required PSPS Carryover (266)]]+FinalAllocation[[#This Row],[Required PSPS Current FY (268)]]</f>
        <v>1689.5083261802574</v>
      </c>
      <c r="K231" s="52">
        <v>486597.12</v>
      </c>
      <c r="L231" s="53">
        <v>12386.2</v>
      </c>
      <c r="M231" s="52">
        <v>35957.480000000003</v>
      </c>
      <c r="N231" s="56">
        <v>0</v>
      </c>
      <c r="O231" s="56">
        <v>91647.85</v>
      </c>
      <c r="P231" s="17">
        <v>32541.7</v>
      </c>
      <c r="Q231" s="10" t="s">
        <v>489</v>
      </c>
      <c r="V231"/>
    </row>
    <row r="232" spans="1:22" ht="15.75" x14ac:dyDescent="0.25">
      <c r="A232" s="12" t="s">
        <v>490</v>
      </c>
      <c r="B232" s="1" t="s">
        <v>228</v>
      </c>
      <c r="C232" s="17">
        <v>2250522.94</v>
      </c>
      <c r="D232" s="24">
        <v>0</v>
      </c>
      <c r="E232" s="24">
        <v>0</v>
      </c>
      <c r="F232" s="33" t="str">
        <f t="shared" si="4"/>
        <v>Not Required</v>
      </c>
      <c r="G232" s="18">
        <f>FinalAllocation[[#This Row],[Required CCEIS Carryover (267)]]+FinalAllocation[[#This Row],[Required CCEIS Current FY (269)]]</f>
        <v>0</v>
      </c>
      <c r="H232" s="56">
        <v>11109.02738028169</v>
      </c>
      <c r="I232" s="52">
        <v>5343.4012151898733</v>
      </c>
      <c r="J232" s="24">
        <f>FinalAllocation[[#This Row],[Required PSPS Carryover (266)]]+FinalAllocation[[#This Row],[Required PSPS Current FY (268)]]</f>
        <v>16452.428595471563</v>
      </c>
      <c r="K232" s="52">
        <v>1130240.6299999999</v>
      </c>
      <c r="L232" s="53">
        <v>67811.570000000007</v>
      </c>
      <c r="M232" s="52">
        <v>49734.55</v>
      </c>
      <c r="N232" s="56">
        <v>34.31</v>
      </c>
      <c r="O232" s="56">
        <v>182241.88999999998</v>
      </c>
      <c r="P232" s="17">
        <v>79145.52</v>
      </c>
      <c r="Q232" s="10" t="s">
        <v>490</v>
      </c>
      <c r="V232"/>
    </row>
    <row r="233" spans="1:22" ht="15.75" x14ac:dyDescent="0.25">
      <c r="A233" s="12" t="s">
        <v>491</v>
      </c>
      <c r="B233" s="1" t="s">
        <v>229</v>
      </c>
      <c r="C233" s="17">
        <v>371705.59999999998</v>
      </c>
      <c r="D233" s="24">
        <v>0</v>
      </c>
      <c r="E233" s="24">
        <v>0</v>
      </c>
      <c r="F233" s="33" t="str">
        <f t="shared" si="4"/>
        <v>Not Required</v>
      </c>
      <c r="G233" s="18">
        <f>FinalAllocation[[#This Row],[Required CCEIS Carryover (267)]]+FinalAllocation[[#This Row],[Required CCEIS Current FY (269)]]</f>
        <v>0</v>
      </c>
      <c r="H233" s="56">
        <v>0</v>
      </c>
      <c r="I233" s="52">
        <v>0</v>
      </c>
      <c r="J233" s="24">
        <f>FinalAllocation[[#This Row],[Required PSPS Carryover (266)]]+FinalAllocation[[#This Row],[Required PSPS Current FY (268)]]</f>
        <v>0</v>
      </c>
      <c r="K233" s="52">
        <v>179218.55</v>
      </c>
      <c r="L233" s="53">
        <v>4144.53</v>
      </c>
      <c r="M233" s="52">
        <v>15501.18</v>
      </c>
      <c r="N233" s="56">
        <v>3788.22</v>
      </c>
      <c r="O233" s="56">
        <v>21147.559999999998</v>
      </c>
      <c r="P233" s="17">
        <v>12188.46</v>
      </c>
      <c r="Q233" s="10" t="s">
        <v>491</v>
      </c>
      <c r="V233"/>
    </row>
    <row r="234" spans="1:22" ht="15.75" x14ac:dyDescent="0.25">
      <c r="A234" s="12" t="s">
        <v>492</v>
      </c>
      <c r="B234" s="1" t="s">
        <v>230</v>
      </c>
      <c r="C234" s="17">
        <v>284466.71999999997</v>
      </c>
      <c r="D234" s="24">
        <v>0</v>
      </c>
      <c r="E234" s="24">
        <v>0</v>
      </c>
      <c r="F234" s="33" t="str">
        <f t="shared" si="4"/>
        <v>Not Required</v>
      </c>
      <c r="G234" s="18">
        <f>FinalAllocation[[#This Row],[Required CCEIS Carryover (267)]]+FinalAllocation[[#This Row],[Required CCEIS Current FY (269)]]</f>
        <v>0</v>
      </c>
      <c r="H234" s="56">
        <v>0</v>
      </c>
      <c r="I234" s="52">
        <v>0</v>
      </c>
      <c r="J234" s="24">
        <f>FinalAllocation[[#This Row],[Required PSPS Carryover (266)]]+FinalAllocation[[#This Row],[Required PSPS Current FY (268)]]</f>
        <v>0</v>
      </c>
      <c r="K234" s="52">
        <v>167169.63</v>
      </c>
      <c r="L234" s="53">
        <v>29523.83</v>
      </c>
      <c r="M234" s="52">
        <v>8211.94</v>
      </c>
      <c r="N234" s="56">
        <v>4211.66</v>
      </c>
      <c r="O234" s="56">
        <v>21007.39</v>
      </c>
      <c r="P234" s="17">
        <v>9886.5499999999993</v>
      </c>
      <c r="Q234" s="10" t="s">
        <v>492</v>
      </c>
      <c r="V234"/>
    </row>
    <row r="235" spans="1:22" ht="15.75" x14ac:dyDescent="0.25">
      <c r="A235" s="12" t="s">
        <v>493</v>
      </c>
      <c r="B235" s="2" t="s">
        <v>231</v>
      </c>
      <c r="C235" s="17">
        <v>491826.06</v>
      </c>
      <c r="D235" s="24">
        <v>0</v>
      </c>
      <c r="E235" s="24">
        <v>0</v>
      </c>
      <c r="F235" s="33" t="str">
        <f t="shared" si="4"/>
        <v>Not Required</v>
      </c>
      <c r="G235" s="18">
        <f>FinalAllocation[[#This Row],[Required CCEIS Carryover (267)]]+FinalAllocation[[#This Row],[Required CCEIS Current FY (269)]]</f>
        <v>0</v>
      </c>
      <c r="H235" s="56">
        <v>0</v>
      </c>
      <c r="I235" s="52">
        <v>0</v>
      </c>
      <c r="J235" s="24">
        <f>FinalAllocation[[#This Row],[Required PSPS Carryover (266)]]+FinalAllocation[[#This Row],[Required PSPS Current FY (268)]]</f>
        <v>0</v>
      </c>
      <c r="K235" s="52">
        <v>321471.79000000004</v>
      </c>
      <c r="L235" s="53">
        <v>17307.78</v>
      </c>
      <c r="M235" s="52">
        <v>28002.58</v>
      </c>
      <c r="N235" s="56">
        <v>0</v>
      </c>
      <c r="O235" s="56">
        <v>33326.49</v>
      </c>
      <c r="P235" s="17">
        <v>11833.35</v>
      </c>
      <c r="Q235" s="10" t="s">
        <v>493</v>
      </c>
      <c r="V235"/>
    </row>
    <row r="236" spans="1:22" ht="15.75" x14ac:dyDescent="0.25">
      <c r="A236" s="12" t="s">
        <v>494</v>
      </c>
      <c r="B236" s="2" t="s">
        <v>232</v>
      </c>
      <c r="C236" s="17">
        <v>310288.05</v>
      </c>
      <c r="D236" s="24">
        <v>0</v>
      </c>
      <c r="E236" s="24">
        <v>0</v>
      </c>
      <c r="F236" s="33" t="str">
        <f t="shared" si="4"/>
        <v>Not Required</v>
      </c>
      <c r="G236" s="18">
        <f>FinalAllocation[[#This Row],[Required CCEIS Carryover (267)]]+FinalAllocation[[#This Row],[Required CCEIS Current FY (269)]]</f>
        <v>0</v>
      </c>
      <c r="H236" s="56">
        <v>0</v>
      </c>
      <c r="I236" s="52">
        <v>0</v>
      </c>
      <c r="J236" s="24">
        <f>FinalAllocation[[#This Row],[Required PSPS Carryover (266)]]+FinalAllocation[[#This Row],[Required PSPS Current FY (268)]]</f>
        <v>0</v>
      </c>
      <c r="K236" s="52">
        <v>118871.24</v>
      </c>
      <c r="L236" s="53">
        <v>743.68</v>
      </c>
      <c r="M236" s="52">
        <v>10543.6</v>
      </c>
      <c r="N236" s="56">
        <v>0</v>
      </c>
      <c r="O236" s="56">
        <v>17314.439999999999</v>
      </c>
      <c r="P236" s="17">
        <v>5423.62</v>
      </c>
      <c r="Q236" s="10" t="s">
        <v>494</v>
      </c>
      <c r="V236"/>
    </row>
    <row r="237" spans="1:22" ht="15.75" x14ac:dyDescent="0.25">
      <c r="A237" s="12" t="s">
        <v>495</v>
      </c>
      <c r="B237" s="1" t="s">
        <v>233</v>
      </c>
      <c r="C237" s="17">
        <v>1052337.3</v>
      </c>
      <c r="D237" s="24">
        <v>0</v>
      </c>
      <c r="E237" s="24">
        <v>0</v>
      </c>
      <c r="F237" s="33" t="str">
        <f t="shared" si="4"/>
        <v>Not Required</v>
      </c>
      <c r="G237" s="18">
        <f>FinalAllocation[[#This Row],[Required CCEIS Carryover (267)]]+FinalAllocation[[#This Row],[Required CCEIS Current FY (269)]]</f>
        <v>0</v>
      </c>
      <c r="H237" s="56">
        <v>3672.7639423076917</v>
      </c>
      <c r="I237" s="52">
        <v>1564.3905418719214</v>
      </c>
      <c r="J237" s="24">
        <f>FinalAllocation[[#This Row],[Required PSPS Carryover (266)]]+FinalAllocation[[#This Row],[Required PSPS Current FY (268)]]</f>
        <v>5237.1544841796131</v>
      </c>
      <c r="K237" s="52">
        <v>338304.23999999993</v>
      </c>
      <c r="L237" s="53">
        <v>0</v>
      </c>
      <c r="M237" s="52">
        <v>20224.59</v>
      </c>
      <c r="N237" s="56">
        <v>0</v>
      </c>
      <c r="O237" s="56">
        <v>58321.36</v>
      </c>
      <c r="P237" s="17">
        <v>20708.36</v>
      </c>
      <c r="Q237" s="10" t="s">
        <v>495</v>
      </c>
      <c r="V237"/>
    </row>
    <row r="238" spans="1:22" ht="15.75" x14ac:dyDescent="0.25">
      <c r="A238" s="12" t="s">
        <v>496</v>
      </c>
      <c r="B238" s="2" t="s">
        <v>234</v>
      </c>
      <c r="C238" s="17">
        <v>427884.22</v>
      </c>
      <c r="D238" s="24">
        <v>0</v>
      </c>
      <c r="E238" s="24">
        <v>0</v>
      </c>
      <c r="F238" s="33" t="str">
        <f t="shared" si="4"/>
        <v>Not Required</v>
      </c>
      <c r="G238" s="18">
        <f>FinalAllocation[[#This Row],[Required CCEIS Carryover (267)]]+FinalAllocation[[#This Row],[Required CCEIS Current FY (269)]]</f>
        <v>0</v>
      </c>
      <c r="H238" s="56">
        <v>0</v>
      </c>
      <c r="I238" s="52">
        <v>0</v>
      </c>
      <c r="J238" s="24">
        <f>FinalAllocation[[#This Row],[Required PSPS Carryover (266)]]+FinalAllocation[[#This Row],[Required PSPS Current FY (268)]]</f>
        <v>0</v>
      </c>
      <c r="K238" s="52">
        <v>115536.60999999999</v>
      </c>
      <c r="L238" s="53">
        <v>8383.2999999999993</v>
      </c>
      <c r="M238" s="52">
        <v>7188</v>
      </c>
      <c r="N238" s="56">
        <v>0</v>
      </c>
      <c r="O238" s="56">
        <v>16663.240000000002</v>
      </c>
      <c r="P238" s="17">
        <v>5916.67</v>
      </c>
      <c r="Q238" s="10" t="s">
        <v>496</v>
      </c>
      <c r="V238"/>
    </row>
    <row r="239" spans="1:22" ht="15.75" x14ac:dyDescent="0.25">
      <c r="A239" s="12" t="s">
        <v>497</v>
      </c>
      <c r="B239" s="2" t="s">
        <v>235</v>
      </c>
      <c r="C239" s="17">
        <v>506093.7</v>
      </c>
      <c r="D239" s="24">
        <v>50.69</v>
      </c>
      <c r="E239" s="24">
        <v>0</v>
      </c>
      <c r="F239" s="33" t="str">
        <f t="shared" si="4"/>
        <v>Required</v>
      </c>
      <c r="G239" s="18">
        <f>FinalAllocation[[#This Row],[Required CCEIS Carryover (267)]]+FinalAllocation[[#This Row],[Required CCEIS Current FY (269)]]</f>
        <v>50.69</v>
      </c>
      <c r="H239" s="56">
        <v>0</v>
      </c>
      <c r="I239" s="52">
        <v>0</v>
      </c>
      <c r="J239" s="24">
        <f>FinalAllocation[[#This Row],[Required PSPS Carryover (266)]]+FinalAllocation[[#This Row],[Required PSPS Current FY (268)]]</f>
        <v>0</v>
      </c>
      <c r="K239" s="52">
        <v>148392.03</v>
      </c>
      <c r="L239" s="53">
        <v>9657.9500000000007</v>
      </c>
      <c r="M239" s="52">
        <v>4439.5200000000004</v>
      </c>
      <c r="N239" s="56">
        <v>0</v>
      </c>
      <c r="O239" s="56">
        <v>16663.240000000002</v>
      </c>
      <c r="P239" s="17">
        <v>5916.67</v>
      </c>
      <c r="Q239" s="10" t="s">
        <v>497</v>
      </c>
      <c r="V239"/>
    </row>
    <row r="240" spans="1:22" ht="15.75" x14ac:dyDescent="0.25">
      <c r="A240" s="12" t="s">
        <v>498</v>
      </c>
      <c r="B240" s="1" t="s">
        <v>236</v>
      </c>
      <c r="C240" s="17">
        <v>668615.07999999996</v>
      </c>
      <c r="D240" s="24">
        <v>0</v>
      </c>
      <c r="E240" s="24">
        <v>0</v>
      </c>
      <c r="F240" s="33" t="str">
        <f t="shared" si="4"/>
        <v>Not Required</v>
      </c>
      <c r="G240" s="18">
        <f>FinalAllocation[[#This Row],[Required CCEIS Carryover (267)]]+FinalAllocation[[#This Row],[Required CCEIS Current FY (269)]]</f>
        <v>0</v>
      </c>
      <c r="H240" s="56">
        <v>0</v>
      </c>
      <c r="I240" s="52">
        <v>0</v>
      </c>
      <c r="J240" s="24">
        <f>FinalAllocation[[#This Row],[Required PSPS Carryover (266)]]+FinalAllocation[[#This Row],[Required PSPS Current FY (268)]]</f>
        <v>0</v>
      </c>
      <c r="K240" s="52">
        <v>287707.63999999996</v>
      </c>
      <c r="L240" s="53">
        <v>49913.19</v>
      </c>
      <c r="M240" s="52">
        <v>25102.68</v>
      </c>
      <c r="N240" s="56">
        <v>8.7100000000000009</v>
      </c>
      <c r="O240" s="56">
        <v>23606.26</v>
      </c>
      <c r="P240" s="17">
        <v>8381.9500000000007</v>
      </c>
      <c r="Q240" s="10" t="s">
        <v>498</v>
      </c>
      <c r="V240"/>
    </row>
    <row r="241" spans="1:22" ht="15.75" x14ac:dyDescent="0.25">
      <c r="A241" s="12" t="s">
        <v>499</v>
      </c>
      <c r="B241" s="1" t="s">
        <v>237</v>
      </c>
      <c r="C241" s="17">
        <v>1452472.76</v>
      </c>
      <c r="D241" s="24">
        <v>26586.11</v>
      </c>
      <c r="E241" s="24">
        <v>73618.05</v>
      </c>
      <c r="F241" s="33" t="str">
        <f t="shared" si="4"/>
        <v>Required</v>
      </c>
      <c r="G241" s="18">
        <f>FinalAllocation[[#This Row],[Required CCEIS Carryover (267)]]+FinalAllocation[[#This Row],[Required CCEIS Current FY (269)]]</f>
        <v>100204.16</v>
      </c>
      <c r="H241" s="56">
        <v>0</v>
      </c>
      <c r="I241" s="52">
        <v>0</v>
      </c>
      <c r="J241" s="24">
        <f>FinalAllocation[[#This Row],[Required PSPS Carryover (266)]]+FinalAllocation[[#This Row],[Required PSPS Current FY (268)]]</f>
        <v>0</v>
      </c>
      <c r="K241" s="52">
        <v>556488.91999999993</v>
      </c>
      <c r="L241" s="53">
        <v>41347.129999999997</v>
      </c>
      <c r="M241" s="52">
        <v>19537.690000000002</v>
      </c>
      <c r="N241" s="56">
        <v>13194.84</v>
      </c>
      <c r="O241" s="56">
        <v>41658.11</v>
      </c>
      <c r="P241" s="17">
        <v>14791.68</v>
      </c>
      <c r="Q241" s="10" t="s">
        <v>499</v>
      </c>
      <c r="V241"/>
    </row>
    <row r="242" spans="1:22" ht="15.75" x14ac:dyDescent="0.25">
      <c r="A242" s="13" t="s">
        <v>500</v>
      </c>
      <c r="B242" s="5" t="s">
        <v>238</v>
      </c>
      <c r="C242" s="17">
        <v>12203771.77</v>
      </c>
      <c r="D242" s="24">
        <v>36953.99</v>
      </c>
      <c r="E242" s="24">
        <v>0</v>
      </c>
      <c r="F242" s="33" t="str">
        <f t="shared" si="4"/>
        <v>Required</v>
      </c>
      <c r="G242" s="18">
        <f>FinalAllocation[[#This Row],[Required CCEIS Carryover (267)]]+FinalAllocation[[#This Row],[Required CCEIS Current FY (269)]]</f>
        <v>36953.99</v>
      </c>
      <c r="H242" s="56">
        <v>80081.472426319378</v>
      </c>
      <c r="I242" s="52">
        <v>100890.91856733525</v>
      </c>
      <c r="J242" s="24">
        <f>FinalAllocation[[#This Row],[Required PSPS Carryover (266)]]+FinalAllocation[[#This Row],[Required PSPS Current FY (268)]]</f>
        <v>180972.39099365461</v>
      </c>
      <c r="K242" s="52">
        <v>2629242.86</v>
      </c>
      <c r="L242" s="53">
        <v>319744.58</v>
      </c>
      <c r="M242" s="52">
        <v>78752.52</v>
      </c>
      <c r="N242" s="56">
        <v>0</v>
      </c>
      <c r="O242" s="56">
        <v>248560.08</v>
      </c>
      <c r="P242" s="17">
        <v>88257.05</v>
      </c>
      <c r="Q242" s="11" t="s">
        <v>500</v>
      </c>
      <c r="V242"/>
    </row>
    <row r="243" spans="1:22" ht="15.75" x14ac:dyDescent="0.25">
      <c r="A243" s="12" t="s">
        <v>501</v>
      </c>
      <c r="B243" s="1" t="s">
        <v>239</v>
      </c>
      <c r="C243" s="17">
        <v>554619.1</v>
      </c>
      <c r="D243" s="24">
        <v>0</v>
      </c>
      <c r="E243" s="24">
        <v>0</v>
      </c>
      <c r="F243" s="33" t="str">
        <f t="shared" si="4"/>
        <v>Not Required</v>
      </c>
      <c r="G243" s="18">
        <f>FinalAllocation[[#This Row],[Required CCEIS Carryover (267)]]+FinalAllocation[[#This Row],[Required CCEIS Current FY (269)]]</f>
        <v>0</v>
      </c>
      <c r="H243" s="56">
        <v>0</v>
      </c>
      <c r="I243" s="52">
        <v>0</v>
      </c>
      <c r="J243" s="24">
        <f>FinalAllocation[[#This Row],[Required PSPS Carryover (266)]]+FinalAllocation[[#This Row],[Required PSPS Current FY (268)]]</f>
        <v>0</v>
      </c>
      <c r="K243" s="52">
        <v>214067.91</v>
      </c>
      <c r="L243" s="53">
        <v>39467.599999999999</v>
      </c>
      <c r="M243" s="52">
        <v>6345.9</v>
      </c>
      <c r="N243" s="56">
        <v>5.44</v>
      </c>
      <c r="O243" s="56">
        <v>22127.040000000001</v>
      </c>
      <c r="P243" s="17">
        <v>6902.79</v>
      </c>
      <c r="Q243" s="10" t="s">
        <v>501</v>
      </c>
      <c r="V243"/>
    </row>
    <row r="244" spans="1:22" ht="15.75" x14ac:dyDescent="0.25">
      <c r="A244" s="12" t="s">
        <v>502</v>
      </c>
      <c r="B244" s="2" t="s">
        <v>240</v>
      </c>
      <c r="C244" s="17">
        <v>873679.56</v>
      </c>
      <c r="D244" s="24">
        <v>0</v>
      </c>
      <c r="E244" s="24">
        <v>0</v>
      </c>
      <c r="F244" s="33" t="str">
        <f t="shared" si="4"/>
        <v>Not Required</v>
      </c>
      <c r="G244" s="18">
        <f>FinalAllocation[[#This Row],[Required CCEIS Carryover (267)]]+FinalAllocation[[#This Row],[Required CCEIS Current FY (269)]]</f>
        <v>0</v>
      </c>
      <c r="H244" s="56">
        <v>0</v>
      </c>
      <c r="I244" s="52">
        <v>0</v>
      </c>
      <c r="J244" s="24">
        <f>FinalAllocation[[#This Row],[Required PSPS Carryover (266)]]+FinalAllocation[[#This Row],[Required PSPS Current FY (268)]]</f>
        <v>0</v>
      </c>
      <c r="K244" s="52">
        <v>301526.73</v>
      </c>
      <c r="L244" s="53">
        <v>32471.45</v>
      </c>
      <c r="M244" s="52">
        <v>12815.85</v>
      </c>
      <c r="N244" s="56">
        <v>7.13</v>
      </c>
      <c r="O244" s="56">
        <v>43651.53</v>
      </c>
      <c r="P244" s="17">
        <v>16796.96</v>
      </c>
      <c r="Q244" s="10" t="s">
        <v>502</v>
      </c>
      <c r="V244"/>
    </row>
    <row r="245" spans="1:22" ht="15.75" x14ac:dyDescent="0.25">
      <c r="A245" s="12" t="s">
        <v>503</v>
      </c>
      <c r="B245" s="1" t="s">
        <v>241</v>
      </c>
      <c r="C245" s="17">
        <v>988652.17</v>
      </c>
      <c r="D245" s="24">
        <v>0</v>
      </c>
      <c r="E245" s="24">
        <v>0</v>
      </c>
      <c r="F245" s="33" t="str">
        <f t="shared" si="4"/>
        <v>Not Required</v>
      </c>
      <c r="G245" s="18">
        <f>FinalAllocation[[#This Row],[Required CCEIS Carryover (267)]]+FinalAllocation[[#This Row],[Required CCEIS Current FY (269)]]</f>
        <v>0</v>
      </c>
      <c r="H245" s="56">
        <v>0</v>
      </c>
      <c r="I245" s="52">
        <v>0</v>
      </c>
      <c r="J245" s="24">
        <f>FinalAllocation[[#This Row],[Required PSPS Carryover (266)]]+FinalAllocation[[#This Row],[Required PSPS Current FY (268)]]</f>
        <v>0</v>
      </c>
      <c r="K245" s="52">
        <v>514271.07</v>
      </c>
      <c r="L245" s="53">
        <v>35857.440000000002</v>
      </c>
      <c r="M245" s="52">
        <v>25857.190000000002</v>
      </c>
      <c r="N245" s="56">
        <v>7273.43</v>
      </c>
      <c r="O245" s="56">
        <v>64781.509999999995</v>
      </c>
      <c r="P245" s="17">
        <v>22680.58</v>
      </c>
      <c r="Q245" s="10" t="s">
        <v>503</v>
      </c>
      <c r="V245"/>
    </row>
    <row r="246" spans="1:22" ht="15.75" x14ac:dyDescent="0.25">
      <c r="A246" s="12" t="s">
        <v>504</v>
      </c>
      <c r="B246" s="2" t="s">
        <v>242</v>
      </c>
      <c r="C246" s="17">
        <v>16159177.380000001</v>
      </c>
      <c r="D246" s="24">
        <v>0</v>
      </c>
      <c r="E246" s="24">
        <v>0</v>
      </c>
      <c r="F246" s="33" t="str">
        <f t="shared" si="4"/>
        <v>Not Required</v>
      </c>
      <c r="G246" s="18">
        <f>FinalAllocation[[#This Row],[Required CCEIS Carryover (267)]]+FinalAllocation[[#This Row],[Required CCEIS Current FY (269)]]</f>
        <v>0</v>
      </c>
      <c r="H246" s="56">
        <v>31174.086473771858</v>
      </c>
      <c r="I246" s="52">
        <v>87842.581296296295</v>
      </c>
      <c r="J246" s="24">
        <f>FinalAllocation[[#This Row],[Required PSPS Carryover (266)]]+FinalAllocation[[#This Row],[Required PSPS Current FY (268)]]</f>
        <v>119016.66777006816</v>
      </c>
      <c r="K246" s="52">
        <v>5036925.55</v>
      </c>
      <c r="L246" s="53">
        <v>916644.76</v>
      </c>
      <c r="M246" s="52">
        <v>137715.35</v>
      </c>
      <c r="N246" s="56">
        <v>157.22999999999999</v>
      </c>
      <c r="O246" s="56">
        <v>467959.49</v>
      </c>
      <c r="P246" s="17">
        <v>166159.91</v>
      </c>
      <c r="Q246" s="10" t="s">
        <v>504</v>
      </c>
      <c r="V246"/>
    </row>
    <row r="247" spans="1:22" ht="15.75" x14ac:dyDescent="0.25">
      <c r="A247" s="12" t="s">
        <v>505</v>
      </c>
      <c r="B247" s="2" t="s">
        <v>243</v>
      </c>
      <c r="C247" s="17">
        <v>707897.74</v>
      </c>
      <c r="D247" s="24">
        <v>0</v>
      </c>
      <c r="E247" s="24">
        <v>30670.33</v>
      </c>
      <c r="F247" s="33" t="str">
        <f t="shared" si="4"/>
        <v>Required</v>
      </c>
      <c r="G247" s="18">
        <f>FinalAllocation[[#This Row],[Required CCEIS Carryover (267)]]+FinalAllocation[[#This Row],[Required CCEIS Current FY (269)]]</f>
        <v>30670.33</v>
      </c>
      <c r="H247" s="56">
        <v>0</v>
      </c>
      <c r="I247" s="52">
        <v>0</v>
      </c>
      <c r="J247" s="24">
        <f>FinalAllocation[[#This Row],[Required PSPS Carryover (266)]]+FinalAllocation[[#This Row],[Required PSPS Current FY (268)]]</f>
        <v>0</v>
      </c>
      <c r="K247" s="52">
        <v>222190.78999999998</v>
      </c>
      <c r="L247" s="53">
        <v>46231.75</v>
      </c>
      <c r="M247" s="52">
        <v>11056.7</v>
      </c>
      <c r="N247" s="56">
        <v>6.19</v>
      </c>
      <c r="O247" s="56">
        <v>14943.07</v>
      </c>
      <c r="P247" s="17">
        <v>5328.21</v>
      </c>
      <c r="Q247" s="10" t="s">
        <v>505</v>
      </c>
      <c r="V247"/>
    </row>
    <row r="248" spans="1:22" ht="15.75" x14ac:dyDescent="0.25">
      <c r="A248" s="12" t="s">
        <v>506</v>
      </c>
      <c r="B248" s="2" t="s">
        <v>244</v>
      </c>
      <c r="C248" s="17">
        <v>230925.28</v>
      </c>
      <c r="D248" s="24">
        <v>0</v>
      </c>
      <c r="E248" s="24">
        <v>0</v>
      </c>
      <c r="F248" s="33" t="str">
        <f t="shared" si="4"/>
        <v>Not Required</v>
      </c>
      <c r="G248" s="18">
        <f>FinalAllocation[[#This Row],[Required CCEIS Carryover (267)]]+FinalAllocation[[#This Row],[Required CCEIS Current FY (269)]]</f>
        <v>0</v>
      </c>
      <c r="H248" s="56">
        <v>0</v>
      </c>
      <c r="I248" s="52">
        <v>0</v>
      </c>
      <c r="J248" s="24">
        <f>FinalAllocation[[#This Row],[Required PSPS Carryover (266)]]+FinalAllocation[[#This Row],[Required PSPS Current FY (268)]]</f>
        <v>0</v>
      </c>
      <c r="K248" s="52">
        <v>249766.51</v>
      </c>
      <c r="L248" s="53">
        <v>52541.77</v>
      </c>
      <c r="M248" s="52">
        <v>0</v>
      </c>
      <c r="N248" s="56"/>
      <c r="O248" s="56">
        <v>0</v>
      </c>
      <c r="P248" s="17">
        <v>0</v>
      </c>
      <c r="Q248" s="10" t="s">
        <v>506</v>
      </c>
      <c r="V248"/>
    </row>
    <row r="249" spans="1:22" ht="15.75" x14ac:dyDescent="0.25">
      <c r="A249" s="12" t="s">
        <v>507</v>
      </c>
      <c r="B249" s="1" t="s">
        <v>245</v>
      </c>
      <c r="C249" s="17">
        <v>21910.11</v>
      </c>
      <c r="D249" s="24">
        <v>0</v>
      </c>
      <c r="E249" s="24">
        <v>0</v>
      </c>
      <c r="F249" s="33" t="str">
        <f t="shared" si="4"/>
        <v>Not Required</v>
      </c>
      <c r="G249" s="18">
        <f>FinalAllocation[[#This Row],[Required CCEIS Carryover (267)]]+FinalAllocation[[#This Row],[Required CCEIS Current FY (269)]]</f>
        <v>0</v>
      </c>
      <c r="H249" s="56">
        <v>0</v>
      </c>
      <c r="I249" s="52">
        <v>0</v>
      </c>
      <c r="J249" s="24">
        <f>FinalAllocation[[#This Row],[Required PSPS Carryover (266)]]+FinalAllocation[[#This Row],[Required PSPS Current FY (268)]]</f>
        <v>0</v>
      </c>
      <c r="K249" s="52">
        <v>10571.19</v>
      </c>
      <c r="L249" s="53">
        <v>2723.2</v>
      </c>
      <c r="M249" s="52">
        <v>0</v>
      </c>
      <c r="N249" s="56"/>
      <c r="O249" s="56">
        <v>0</v>
      </c>
      <c r="P249" s="17">
        <v>0</v>
      </c>
      <c r="Q249" s="10" t="s">
        <v>507</v>
      </c>
      <c r="V249"/>
    </row>
    <row r="250" spans="1:22" ht="15.75" x14ac:dyDescent="0.25">
      <c r="A250" s="12" t="s">
        <v>508</v>
      </c>
      <c r="B250" s="1" t="s">
        <v>246</v>
      </c>
      <c r="C250" s="17">
        <v>610048.57999999996</v>
      </c>
      <c r="D250" s="24">
        <v>0</v>
      </c>
      <c r="E250" s="24">
        <v>0</v>
      </c>
      <c r="F250" s="33" t="str">
        <f t="shared" si="4"/>
        <v>Not Required</v>
      </c>
      <c r="G250" s="18">
        <f>FinalAllocation[[#This Row],[Required CCEIS Carryover (267)]]+FinalAllocation[[#This Row],[Required CCEIS Current FY (269)]]</f>
        <v>0</v>
      </c>
      <c r="H250" s="56">
        <v>0</v>
      </c>
      <c r="I250" s="52">
        <v>0</v>
      </c>
      <c r="J250" s="24">
        <f>FinalAllocation[[#This Row],[Required PSPS Carryover (266)]]+FinalAllocation[[#This Row],[Required PSPS Current FY (268)]]</f>
        <v>0</v>
      </c>
      <c r="K250" s="52">
        <v>452101.43</v>
      </c>
      <c r="L250" s="53">
        <v>0</v>
      </c>
      <c r="M250" s="52">
        <v>13691.91</v>
      </c>
      <c r="N250" s="56">
        <v>0</v>
      </c>
      <c r="O250" s="56">
        <v>49989.73</v>
      </c>
      <c r="P250" s="17">
        <v>17750.02</v>
      </c>
      <c r="Q250" s="10" t="s">
        <v>508</v>
      </c>
      <c r="V250"/>
    </row>
    <row r="251" spans="1:22" ht="15.75" x14ac:dyDescent="0.25">
      <c r="A251" s="12" t="s">
        <v>510</v>
      </c>
      <c r="B251" s="2" t="s">
        <v>247</v>
      </c>
      <c r="C251" s="17">
        <v>2503471.08</v>
      </c>
      <c r="D251" s="24">
        <v>0</v>
      </c>
      <c r="E251" s="24">
        <v>0</v>
      </c>
      <c r="F251" s="33" t="str">
        <f t="shared" si="4"/>
        <v>Not Required</v>
      </c>
      <c r="G251" s="18">
        <f>FinalAllocation[[#This Row],[Required CCEIS Carryover (267)]]+FinalAllocation[[#This Row],[Required CCEIS Current FY (269)]]</f>
        <v>0</v>
      </c>
      <c r="H251" s="56">
        <v>1692.152331406551</v>
      </c>
      <c r="I251" s="52">
        <v>2376.7229480737019</v>
      </c>
      <c r="J251" s="24">
        <f>FinalAllocation[[#This Row],[Required PSPS Carryover (266)]]+FinalAllocation[[#This Row],[Required PSPS Current FY (268)]]</f>
        <v>4068.8752794802531</v>
      </c>
      <c r="K251" s="52">
        <v>747253.02</v>
      </c>
      <c r="L251" s="53">
        <v>175740.7</v>
      </c>
      <c r="M251" s="52">
        <v>29137.7</v>
      </c>
      <c r="N251" s="56">
        <v>0</v>
      </c>
      <c r="O251" s="56">
        <v>112476.91</v>
      </c>
      <c r="P251" s="17">
        <v>39937.550000000003</v>
      </c>
      <c r="Q251" s="10" t="s">
        <v>510</v>
      </c>
      <c r="V251"/>
    </row>
    <row r="252" spans="1:22" ht="15.75" x14ac:dyDescent="0.25">
      <c r="A252" s="12" t="s">
        <v>509</v>
      </c>
      <c r="B252" s="1" t="s">
        <v>248</v>
      </c>
      <c r="C252" s="17">
        <v>230514.39</v>
      </c>
      <c r="D252" s="24">
        <v>0</v>
      </c>
      <c r="E252" s="24">
        <v>0</v>
      </c>
      <c r="F252" s="33" t="str">
        <f t="shared" si="4"/>
        <v>Not Required</v>
      </c>
      <c r="G252" s="18">
        <f>FinalAllocation[[#This Row],[Required CCEIS Carryover (267)]]+FinalAllocation[[#This Row],[Required CCEIS Current FY (269)]]</f>
        <v>0</v>
      </c>
      <c r="H252" s="56">
        <v>0</v>
      </c>
      <c r="I252" s="52">
        <v>4065.3016853932586</v>
      </c>
      <c r="J252" s="24">
        <f>FinalAllocation[[#This Row],[Required PSPS Carryover (266)]]+FinalAllocation[[#This Row],[Required PSPS Current FY (268)]]</f>
        <v>4065.3016853932586</v>
      </c>
      <c r="K252" s="52">
        <v>145171.07</v>
      </c>
      <c r="L252" s="53">
        <v>22466.18</v>
      </c>
      <c r="M252" s="52">
        <v>7589.71</v>
      </c>
      <c r="N252" s="56">
        <v>0</v>
      </c>
      <c r="O252" s="56">
        <v>31937.88</v>
      </c>
      <c r="P252" s="17">
        <v>11340.29</v>
      </c>
      <c r="Q252" s="10" t="s">
        <v>509</v>
      </c>
      <c r="V252"/>
    </row>
    <row r="253" spans="1:22" ht="15.75" x14ac:dyDescent="0.25">
      <c r="A253" s="12" t="s">
        <v>511</v>
      </c>
      <c r="B253" s="2" t="s">
        <v>249</v>
      </c>
      <c r="C253" s="17">
        <v>351220.76</v>
      </c>
      <c r="D253" s="24">
        <v>0</v>
      </c>
      <c r="E253" s="24">
        <v>0</v>
      </c>
      <c r="F253" s="33" t="str">
        <f t="shared" si="4"/>
        <v>Not Required</v>
      </c>
      <c r="G253" s="18">
        <f>FinalAllocation[[#This Row],[Required CCEIS Carryover (267)]]+FinalAllocation[[#This Row],[Required CCEIS Current FY (269)]]</f>
        <v>0</v>
      </c>
      <c r="H253" s="56">
        <v>5495.4393103448283</v>
      </c>
      <c r="I253" s="52">
        <v>6029.477931034482</v>
      </c>
      <c r="J253" s="24">
        <f>FinalAllocation[[#This Row],[Required PSPS Carryover (266)]]+FinalAllocation[[#This Row],[Required PSPS Current FY (268)]]</f>
        <v>11524.917241379309</v>
      </c>
      <c r="K253" s="52">
        <v>191172.29</v>
      </c>
      <c r="L253" s="53">
        <v>40761.360000000001</v>
      </c>
      <c r="M253" s="52">
        <v>10792.92</v>
      </c>
      <c r="N253" s="56">
        <v>0</v>
      </c>
      <c r="O253" s="56">
        <v>43046.71</v>
      </c>
      <c r="P253" s="17">
        <v>15284.74</v>
      </c>
      <c r="Q253" s="10" t="s">
        <v>511</v>
      </c>
      <c r="V253"/>
    </row>
    <row r="254" spans="1:22" ht="15.75" x14ac:dyDescent="0.25">
      <c r="A254" s="12" t="s">
        <v>512</v>
      </c>
      <c r="B254" s="2" t="s">
        <v>250</v>
      </c>
      <c r="C254" s="17">
        <v>638210.61</v>
      </c>
      <c r="D254" s="24">
        <v>0</v>
      </c>
      <c r="E254" s="24">
        <v>0</v>
      </c>
      <c r="F254" s="33" t="str">
        <f t="shared" si="4"/>
        <v>Not Required</v>
      </c>
      <c r="G254" s="18">
        <f>FinalAllocation[[#This Row],[Required CCEIS Carryover (267)]]+FinalAllocation[[#This Row],[Required CCEIS Current FY (269)]]</f>
        <v>0</v>
      </c>
      <c r="H254" s="56">
        <v>4977.9556410256409</v>
      </c>
      <c r="I254" s="52">
        <v>11533.72905882353</v>
      </c>
      <c r="J254" s="24">
        <f>FinalAllocation[[#This Row],[Required PSPS Carryover (266)]]+FinalAllocation[[#This Row],[Required PSPS Current FY (268)]]</f>
        <v>16511.684699849171</v>
      </c>
      <c r="K254" s="52">
        <v>378540.38999999996</v>
      </c>
      <c r="L254" s="53">
        <v>67336.460000000006</v>
      </c>
      <c r="M254" s="52">
        <v>46413.17</v>
      </c>
      <c r="N254" s="56">
        <v>0</v>
      </c>
      <c r="O254" s="56">
        <v>70818.789999999994</v>
      </c>
      <c r="P254" s="17">
        <v>25145.86</v>
      </c>
      <c r="Q254" s="10" t="s">
        <v>512</v>
      </c>
      <c r="V254"/>
    </row>
    <row r="255" spans="1:22" ht="15.75" x14ac:dyDescent="0.25">
      <c r="A255" s="12" t="s">
        <v>513</v>
      </c>
      <c r="B255" s="2" t="s">
        <v>251</v>
      </c>
      <c r="C255" s="17">
        <v>293958.8</v>
      </c>
      <c r="D255" s="24">
        <v>0</v>
      </c>
      <c r="E255" s="24">
        <v>0</v>
      </c>
      <c r="F255" s="33" t="str">
        <f t="shared" si="4"/>
        <v>Not Required</v>
      </c>
      <c r="G255" s="18">
        <f>FinalAllocation[[#This Row],[Required CCEIS Carryover (267)]]+FinalAllocation[[#This Row],[Required CCEIS Current FY (269)]]</f>
        <v>0</v>
      </c>
      <c r="H255" s="56">
        <v>0</v>
      </c>
      <c r="I255" s="52">
        <v>10477.7887850467</v>
      </c>
      <c r="J255" s="24">
        <f>FinalAllocation[[#This Row],[Required PSPS Carryover (266)]]+FinalAllocation[[#This Row],[Required PSPS Current FY (268)]]</f>
        <v>10477.7887850467</v>
      </c>
      <c r="K255" s="52">
        <v>220089.45999999996</v>
      </c>
      <c r="L255" s="53">
        <v>41695.519999999997</v>
      </c>
      <c r="M255" s="52">
        <v>25430.880000000001</v>
      </c>
      <c r="N255" s="56">
        <v>0</v>
      </c>
      <c r="O255" s="56">
        <v>24994.86</v>
      </c>
      <c r="P255" s="17">
        <v>8875.01</v>
      </c>
      <c r="Q255" s="10" t="s">
        <v>513</v>
      </c>
      <c r="V255"/>
    </row>
    <row r="256" spans="1:22" ht="15.75" x14ac:dyDescent="0.25">
      <c r="A256" s="12" t="s">
        <v>514</v>
      </c>
      <c r="B256" s="1" t="s">
        <v>252</v>
      </c>
      <c r="C256" s="17">
        <v>449268.45</v>
      </c>
      <c r="D256" s="24">
        <v>0</v>
      </c>
      <c r="E256" s="24">
        <v>0</v>
      </c>
      <c r="F256" s="33" t="str">
        <f t="shared" si="4"/>
        <v>Not Required</v>
      </c>
      <c r="G256" s="18">
        <f>FinalAllocation[[#This Row],[Required CCEIS Carryover (267)]]+FinalAllocation[[#This Row],[Required CCEIS Current FY (269)]]</f>
        <v>0</v>
      </c>
      <c r="H256" s="56">
        <v>0</v>
      </c>
      <c r="I256" s="52">
        <v>9601.6251470588231</v>
      </c>
      <c r="J256" s="24">
        <f>FinalAllocation[[#This Row],[Required PSPS Carryover (266)]]+FinalAllocation[[#This Row],[Required PSPS Current FY (268)]]</f>
        <v>9601.6251470588231</v>
      </c>
      <c r="K256" s="52">
        <v>196655.59</v>
      </c>
      <c r="L256" s="53">
        <v>9157.06</v>
      </c>
      <c r="M256" s="52">
        <v>6989.6</v>
      </c>
      <c r="N256" s="56">
        <v>0</v>
      </c>
      <c r="O256" s="56">
        <v>24994.86</v>
      </c>
      <c r="P256" s="17">
        <v>8875.01</v>
      </c>
      <c r="Q256" s="10" t="s">
        <v>514</v>
      </c>
      <c r="V256"/>
    </row>
    <row r="257" spans="1:22" ht="15.75" x14ac:dyDescent="0.25">
      <c r="A257" s="12" t="s">
        <v>515</v>
      </c>
      <c r="B257" s="1" t="s">
        <v>253</v>
      </c>
      <c r="C257" s="17">
        <v>3406787.29</v>
      </c>
      <c r="D257" s="24">
        <v>0</v>
      </c>
      <c r="E257" s="24">
        <v>0</v>
      </c>
      <c r="F257" s="33" t="str">
        <f t="shared" si="4"/>
        <v>Not Required</v>
      </c>
      <c r="G257" s="18">
        <f>FinalAllocation[[#This Row],[Required CCEIS Carryover (267)]]+FinalAllocation[[#This Row],[Required CCEIS Current FY (269)]]</f>
        <v>0</v>
      </c>
      <c r="H257" s="56">
        <v>3950.2282352941165</v>
      </c>
      <c r="I257" s="52">
        <v>9509.3093959731541</v>
      </c>
      <c r="J257" s="24">
        <f>FinalAllocation[[#This Row],[Required PSPS Carryover (266)]]+FinalAllocation[[#This Row],[Required PSPS Current FY (268)]]</f>
        <v>13459.537631267271</v>
      </c>
      <c r="K257" s="52">
        <v>1100383.23</v>
      </c>
      <c r="L257" s="53">
        <v>182350.99</v>
      </c>
      <c r="M257" s="52">
        <v>26289.599999999999</v>
      </c>
      <c r="N257" s="56">
        <v>0</v>
      </c>
      <c r="O257" s="56">
        <v>156912.23000000001</v>
      </c>
      <c r="P257" s="17">
        <v>55715.34</v>
      </c>
      <c r="Q257" s="10" t="s">
        <v>515</v>
      </c>
      <c r="V257"/>
    </row>
    <row r="258" spans="1:22" ht="15.75" x14ac:dyDescent="0.25">
      <c r="A258" s="12" t="s">
        <v>516</v>
      </c>
      <c r="B258" s="1" t="s">
        <v>254</v>
      </c>
      <c r="C258" s="17">
        <v>213621.22</v>
      </c>
      <c r="D258" s="24">
        <v>0</v>
      </c>
      <c r="E258" s="24">
        <v>0</v>
      </c>
      <c r="F258" s="33" t="str">
        <f t="shared" ref="F258:F263" si="5">IF(G258=0,"Not Required","Required")</f>
        <v>Not Required</v>
      </c>
      <c r="G258" s="18">
        <f>FinalAllocation[[#This Row],[Required CCEIS Carryover (267)]]+FinalAllocation[[#This Row],[Required CCEIS Current FY (269)]]</f>
        <v>0</v>
      </c>
      <c r="H258" s="56">
        <v>6035.7379310344822</v>
      </c>
      <c r="I258" s="52">
        <v>0</v>
      </c>
      <c r="J258" s="24">
        <f>FinalAllocation[[#This Row],[Required PSPS Carryover (266)]]+FinalAllocation[[#This Row],[Required PSPS Current FY (268)]]</f>
        <v>6035.7379310344822</v>
      </c>
      <c r="K258" s="52">
        <v>164330.56</v>
      </c>
      <c r="L258" s="53">
        <v>8848.91</v>
      </c>
      <c r="M258" s="52">
        <v>16355.82</v>
      </c>
      <c r="N258" s="56">
        <v>0</v>
      </c>
      <c r="O258" s="56">
        <v>30549.279999999999</v>
      </c>
      <c r="P258" s="17">
        <v>10847.23</v>
      </c>
      <c r="Q258" s="10" t="s">
        <v>516</v>
      </c>
      <c r="V258"/>
    </row>
    <row r="259" spans="1:22" ht="15.75" x14ac:dyDescent="0.25">
      <c r="A259" s="12" t="s">
        <v>517</v>
      </c>
      <c r="B259" s="2" t="s">
        <v>255</v>
      </c>
      <c r="C259" s="17">
        <v>640854.57999999996</v>
      </c>
      <c r="D259" s="24">
        <v>0</v>
      </c>
      <c r="E259" s="24">
        <v>0</v>
      </c>
      <c r="F259" s="33" t="str">
        <f t="shared" si="5"/>
        <v>Not Required</v>
      </c>
      <c r="G259" s="18">
        <f>FinalAllocation[[#This Row],[Required CCEIS Carryover (267)]]+FinalAllocation[[#This Row],[Required CCEIS Current FY (269)]]</f>
        <v>0</v>
      </c>
      <c r="H259" s="56">
        <v>0</v>
      </c>
      <c r="I259" s="52">
        <v>0</v>
      </c>
      <c r="J259" s="24">
        <f>FinalAllocation[[#This Row],[Required PSPS Carryover (266)]]+FinalAllocation[[#This Row],[Required PSPS Current FY (268)]]</f>
        <v>0</v>
      </c>
      <c r="K259" s="52">
        <v>156087.85</v>
      </c>
      <c r="L259" s="53">
        <v>29320.82</v>
      </c>
      <c r="M259" s="52">
        <v>10902.64</v>
      </c>
      <c r="N259" s="56">
        <v>0</v>
      </c>
      <c r="O259" s="56">
        <v>38880.9</v>
      </c>
      <c r="P259" s="17">
        <v>13805.57</v>
      </c>
      <c r="Q259" s="10" t="s">
        <v>517</v>
      </c>
      <c r="V259"/>
    </row>
    <row r="260" spans="1:22" ht="15.75" x14ac:dyDescent="0.25">
      <c r="A260" s="12" t="s">
        <v>518</v>
      </c>
      <c r="B260" s="2" t="s">
        <v>256</v>
      </c>
      <c r="C260" s="17">
        <v>532452.77</v>
      </c>
      <c r="D260" s="24">
        <v>0</v>
      </c>
      <c r="E260" s="24">
        <v>0</v>
      </c>
      <c r="F260" s="33" t="str">
        <f t="shared" si="5"/>
        <v>Not Required</v>
      </c>
      <c r="G260" s="18">
        <f>FinalAllocation[[#This Row],[Required CCEIS Carryover (267)]]+FinalAllocation[[#This Row],[Required CCEIS Current FY (269)]]</f>
        <v>0</v>
      </c>
      <c r="H260" s="56">
        <v>1629.3985156250001</v>
      </c>
      <c r="I260" s="52">
        <v>0</v>
      </c>
      <c r="J260" s="24">
        <f>FinalAllocation[[#This Row],[Required PSPS Carryover (266)]]+FinalAllocation[[#This Row],[Required PSPS Current FY (268)]]</f>
        <v>1629.3985156250001</v>
      </c>
      <c r="K260" s="52">
        <v>216543.43</v>
      </c>
      <c r="L260" s="53">
        <v>39593.78</v>
      </c>
      <c r="M260" s="52">
        <v>4028.26</v>
      </c>
      <c r="N260" s="56">
        <v>5.34</v>
      </c>
      <c r="O260" s="56">
        <v>52766.94</v>
      </c>
      <c r="P260" s="17">
        <v>18736.13</v>
      </c>
      <c r="Q260" s="10" t="s">
        <v>518</v>
      </c>
      <c r="V260"/>
    </row>
    <row r="261" spans="1:22" ht="15.75" x14ac:dyDescent="0.25">
      <c r="A261" s="12" t="s">
        <v>519</v>
      </c>
      <c r="B261" s="1" t="s">
        <v>257</v>
      </c>
      <c r="C261" s="19">
        <v>1616342.63</v>
      </c>
      <c r="D261" s="24">
        <v>0</v>
      </c>
      <c r="E261" s="24">
        <v>0</v>
      </c>
      <c r="F261" s="33" t="str">
        <f t="shared" si="5"/>
        <v>Not Required</v>
      </c>
      <c r="G261" s="18">
        <f>FinalAllocation[[#This Row],[Required CCEIS Carryover (267)]]+FinalAllocation[[#This Row],[Required CCEIS Current FY (269)]]</f>
        <v>0</v>
      </c>
      <c r="H261" s="56">
        <v>0</v>
      </c>
      <c r="I261" s="52">
        <v>0</v>
      </c>
      <c r="J261" s="24">
        <f>FinalAllocation[[#This Row],[Required PSPS Carryover (266)]]+FinalAllocation[[#This Row],[Required PSPS Current FY (268)]]</f>
        <v>0</v>
      </c>
      <c r="K261" s="52">
        <v>518481.85000000003</v>
      </c>
      <c r="L261" s="53">
        <v>0</v>
      </c>
      <c r="M261" s="52">
        <v>17219.849999999999</v>
      </c>
      <c r="N261" s="56">
        <v>0</v>
      </c>
      <c r="O261" s="56">
        <v>91647.85</v>
      </c>
      <c r="P261" s="17">
        <v>32541.7</v>
      </c>
      <c r="Q261" s="10" t="s">
        <v>519</v>
      </c>
      <c r="V261"/>
    </row>
    <row r="262" spans="1:22" ht="15.75" x14ac:dyDescent="0.25">
      <c r="A262" s="12" t="s">
        <v>520</v>
      </c>
      <c r="B262" s="2" t="s">
        <v>258</v>
      </c>
      <c r="C262" s="17">
        <v>187769.98</v>
      </c>
      <c r="D262" s="24">
        <v>0</v>
      </c>
      <c r="E262" s="24">
        <v>0</v>
      </c>
      <c r="F262" s="33" t="str">
        <f t="shared" si="5"/>
        <v>Not Required</v>
      </c>
      <c r="G262" s="18">
        <f>FinalAllocation[[#This Row],[Required CCEIS Carryover (267)]]+FinalAllocation[[#This Row],[Required CCEIS Current FY (269)]]</f>
        <v>0</v>
      </c>
      <c r="H262" s="56">
        <v>0</v>
      </c>
      <c r="I262" s="52">
        <v>0</v>
      </c>
      <c r="J262" s="24">
        <f>FinalAllocation[[#This Row],[Required PSPS Carryover (266)]]+FinalAllocation[[#This Row],[Required PSPS Current FY (268)]]</f>
        <v>0</v>
      </c>
      <c r="K262" s="52">
        <v>126457.48</v>
      </c>
      <c r="L262" s="53">
        <v>35.01</v>
      </c>
      <c r="M262" s="52">
        <v>2308.04</v>
      </c>
      <c r="N262" s="56">
        <v>0</v>
      </c>
      <c r="O262" s="56">
        <v>29160.68</v>
      </c>
      <c r="P262" s="17">
        <v>10354.18</v>
      </c>
      <c r="Q262" s="10" t="s">
        <v>520</v>
      </c>
      <c r="V262"/>
    </row>
    <row r="263" spans="1:22" ht="15.75" x14ac:dyDescent="0.25">
      <c r="A263" s="12" t="s">
        <v>521</v>
      </c>
      <c r="B263" s="8" t="s">
        <v>259</v>
      </c>
      <c r="C263" s="19">
        <v>616144.52</v>
      </c>
      <c r="D263" s="24">
        <v>0</v>
      </c>
      <c r="E263" s="24">
        <v>0</v>
      </c>
      <c r="F263" s="33" t="str">
        <f t="shared" si="5"/>
        <v>Not Required</v>
      </c>
      <c r="G263" s="18">
        <f>FinalAllocation[[#This Row],[Required CCEIS Carryover (267)]]+FinalAllocation[[#This Row],[Required CCEIS Current FY (269)]]</f>
        <v>0</v>
      </c>
      <c r="H263" s="56">
        <v>0</v>
      </c>
      <c r="I263" s="52">
        <v>0</v>
      </c>
      <c r="J263" s="24">
        <f>FinalAllocation[[#This Row],[Required PSPS Carryover (266)]]+FinalAllocation[[#This Row],[Required PSPS Current FY (268)]]</f>
        <v>0</v>
      </c>
      <c r="K263" s="52">
        <v>258307.65000000002</v>
      </c>
      <c r="L263" s="53">
        <v>23962.83</v>
      </c>
      <c r="M263" s="52">
        <v>8940.4699999999993</v>
      </c>
      <c r="N263" s="56">
        <v>0</v>
      </c>
      <c r="O263" s="56">
        <v>34715.089999999997</v>
      </c>
      <c r="P263" s="17">
        <v>12326.4</v>
      </c>
      <c r="Q263" s="10" t="s">
        <v>521</v>
      </c>
      <c r="V263"/>
    </row>
    <row r="264" spans="1:22" x14ac:dyDescent="0.25">
      <c r="C264" s="20">
        <v>369077415.93000001</v>
      </c>
      <c r="D264" s="6">
        <v>1763366.96</v>
      </c>
      <c r="E264" s="20">
        <v>1152670.8899999999</v>
      </c>
      <c r="F264" s="20"/>
      <c r="G264" s="20">
        <v>2916037.85</v>
      </c>
      <c r="H264" s="20">
        <v>1321400.75</v>
      </c>
      <c r="I264" s="20">
        <v>1831794.02</v>
      </c>
      <c r="J264" s="20">
        <v>3153234.77</v>
      </c>
      <c r="K264" s="20">
        <v>134001980.17</v>
      </c>
      <c r="L264" s="20">
        <f>SUBTOTAL(109,FinalAllocation[6703 Budget Total])</f>
        <v>16682010.059999999</v>
      </c>
      <c r="M264" s="20">
        <v>66407463.57</v>
      </c>
      <c r="N264" s="20">
        <f>SUBTOTAL(109,FinalAllocation[6704 Budget Total])</f>
        <v>503163.03</v>
      </c>
      <c r="O264" s="20">
        <v>18518568.879999999</v>
      </c>
      <c r="P264" s="20">
        <v>7529862.7800000003</v>
      </c>
      <c r="S264" s="57"/>
    </row>
  </sheetData>
  <sheetProtection algorithmName="SHA-512" hashValue="vLv3Wczcun/IIM1SXoWY0KokKVIlzLd3R+ngDZFUw6m+gcPao+Ca4oS2pIUyWFP5h5Q+BIhBhCpLmqWudScmoA==" saltValue="EnZ52oTtu10vcGB2Xlgd+w==" spinCount="100000" sheet="1" objects="1" scenarios="1"/>
  <phoneticPr fontId="10" type="noConversion"/>
  <conditionalFormatting sqref="F1">
    <cfRule type="expression" priority="1">
      <formula>IF(L1=0,"Required","Not Required")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80C2-BFD8-4F91-8D65-C4F7EEBFE859}">
  <sheetPr codeName="Sheet3">
    <tabColor theme="4" tint="-0.249977111117893"/>
  </sheetPr>
  <dimension ref="A1:D25"/>
  <sheetViews>
    <sheetView workbookViewId="0">
      <selection activeCell="B6" sqref="B6"/>
    </sheetView>
  </sheetViews>
  <sheetFormatPr defaultRowHeight="15" x14ac:dyDescent="0.25"/>
  <cols>
    <col min="1" max="1" width="25" style="26" customWidth="1"/>
    <col min="2" max="2" width="60.42578125" style="26" customWidth="1"/>
    <col min="3" max="3" width="9.140625" style="26"/>
    <col min="4" max="4" width="18.85546875" style="26" customWidth="1"/>
    <col min="5" max="16384" width="9.140625" style="26"/>
  </cols>
  <sheetData>
    <row r="1" spans="1:4" ht="18.75" x14ac:dyDescent="0.3">
      <c r="A1" s="44" t="s">
        <v>260</v>
      </c>
      <c r="B1" s="42" t="s">
        <v>545</v>
      </c>
      <c r="D1" s="27"/>
    </row>
    <row r="2" spans="1:4" ht="16.5" x14ac:dyDescent="0.3">
      <c r="A2" s="45" t="s">
        <v>0</v>
      </c>
      <c r="B2" s="28" t="str" cm="1">
        <f t="array" ref="B2">INDEX(FinalAllocation[],MATCH($B$1,Districts,0),ROWS($B$1:B2))</f>
        <v>R2D2XYZ3M</v>
      </c>
    </row>
    <row r="3" spans="1:4" ht="16.5" x14ac:dyDescent="0.3">
      <c r="A3" s="46" t="s">
        <v>555</v>
      </c>
      <c r="B3" s="41" cm="1">
        <f t="array" ref="B3">INDEX(FinalAllocation[],MATCH($B$1,Districts,0),ROWS($B$1:B3))</f>
        <v>1353051.98</v>
      </c>
    </row>
    <row r="4" spans="1:4" ht="30" x14ac:dyDescent="0.3">
      <c r="A4" s="46" t="s">
        <v>548</v>
      </c>
      <c r="B4" s="41" cm="1">
        <f t="array" ref="B4">INDEX(FinalAllocation[],MATCH($B$1,Districts,0),ROWS($B$1:B4))</f>
        <v>0</v>
      </c>
    </row>
    <row r="5" spans="1:4" ht="30" x14ac:dyDescent="0.3">
      <c r="A5" s="46" t="s">
        <v>549</v>
      </c>
      <c r="B5" s="41" cm="1">
        <f t="array" ref="B5">INDEX(FinalAllocation[],MATCH($B$1,Districts,0),ROWS($B$1:B5))</f>
        <v>91076.73</v>
      </c>
    </row>
    <row r="6" spans="1:4" ht="30.75" x14ac:dyDescent="0.3">
      <c r="A6" s="47" t="s">
        <v>552</v>
      </c>
      <c r="B6" s="28" t="str" cm="1">
        <f t="array" ref="B6">INDEX(FinalAllocation[],MATCH($B$1,Districts,0),ROWS($B$1:B6))</f>
        <v>Required</v>
      </c>
    </row>
    <row r="7" spans="1:4" ht="16.5" x14ac:dyDescent="0.3">
      <c r="A7" s="46" t="s">
        <v>547</v>
      </c>
      <c r="B7" s="41" cm="1">
        <f t="array" ref="B7">INDEX(FinalAllocation[],MATCH($B$1,Districts,0),ROWS($B$1:B7))</f>
        <v>91076.73</v>
      </c>
    </row>
    <row r="8" spans="1:4" ht="30" x14ac:dyDescent="0.3">
      <c r="A8" s="46" t="s">
        <v>550</v>
      </c>
      <c r="B8" s="41" cm="1">
        <f t="array" ref="B8">INDEX(FinalAllocation[],MATCH($B$1,Districts,0),ROWS($B$1:B8))</f>
        <v>12667.255016077168</v>
      </c>
    </row>
    <row r="9" spans="1:4" ht="30" x14ac:dyDescent="0.3">
      <c r="A9" s="46" t="s">
        <v>551</v>
      </c>
      <c r="B9" s="41" cm="1">
        <f t="array" ref="B9">INDEX(FinalAllocation[],MATCH($B$1,Districts,0),ROWS($B$1:B9))</f>
        <v>13978.803063380281</v>
      </c>
    </row>
    <row r="10" spans="1:4" ht="16.5" x14ac:dyDescent="0.3">
      <c r="A10" s="46" t="s">
        <v>553</v>
      </c>
      <c r="B10" s="41" cm="1">
        <f t="array" ref="B10">INDEX(FinalAllocation[],MATCH($B$1,Districts,0),ROWS($B$1:B10))</f>
        <v>26646.058079457449</v>
      </c>
    </row>
    <row r="11" spans="1:4" ht="16.5" x14ac:dyDescent="0.3">
      <c r="A11" s="46" t="s">
        <v>524</v>
      </c>
      <c r="B11" s="41" cm="1">
        <f t="array" ref="B11">INDEX(FinalAllocation[],MATCH($B$1,Districts,0),ROWS($B$1:B11))</f>
        <v>814911.50000000012</v>
      </c>
    </row>
    <row r="12" spans="1:4" ht="16.5" x14ac:dyDescent="0.3">
      <c r="A12" s="46" t="s">
        <v>526</v>
      </c>
      <c r="B12" s="41" cm="1">
        <f t="array" ref="B12">INDEX(FinalAllocation[],MATCH($B$1,Districts,0),ROWS($B$1:B12))</f>
        <v>0</v>
      </c>
    </row>
    <row r="13" spans="1:4" ht="16.5" x14ac:dyDescent="0.3">
      <c r="A13" s="46" t="s">
        <v>525</v>
      </c>
      <c r="B13" s="41" cm="1">
        <f t="array" ref="B13">INDEX(FinalAllocation[],MATCH($B$1,Districts,0),ROWS($B$1:B13))</f>
        <v>39474.300000000003</v>
      </c>
    </row>
    <row r="14" spans="1:4" ht="16.5" x14ac:dyDescent="0.3">
      <c r="A14" s="48" t="s">
        <v>527</v>
      </c>
      <c r="B14" s="41" cm="1">
        <f t="array" ref="B14">INDEX(FinalAllocation[],MATCH($B$1,Districts,0),ROWS($B$1:B14))</f>
        <v>0</v>
      </c>
    </row>
    <row r="15" spans="1:4" ht="16.5" x14ac:dyDescent="0.3">
      <c r="A15" s="48" t="s">
        <v>528</v>
      </c>
      <c r="B15" s="41" cm="1">
        <f t="array" ref="B15">INDEX(FinalAllocation[],MATCH($B$1,Districts,0),ROWS($B$1:B15))</f>
        <v>122197.13</v>
      </c>
    </row>
    <row r="16" spans="1:4" ht="16.5" x14ac:dyDescent="0.3">
      <c r="A16" s="49" t="s">
        <v>529</v>
      </c>
      <c r="B16" s="41" cm="1">
        <f t="array" ref="B16">INDEX(FinalAllocation[],MATCH($B$1,Districts,0),ROWS($B$1:B16))</f>
        <v>43388.94</v>
      </c>
    </row>
    <row r="17" spans="1:2" ht="16.5" x14ac:dyDescent="0.3">
      <c r="A17" s="44" t="s">
        <v>522</v>
      </c>
      <c r="B17" s="28" t="str" cm="1">
        <f t="array" ref="B17">INDEX(FinalAllocation[],MATCH($B$1,Districts,0),ROWS($B$1:B17))</f>
        <v>9999   SAMPLE DISTRICT</v>
      </c>
    </row>
    <row r="25" spans="1:2" x14ac:dyDescent="0.25">
      <c r="B25" s="29"/>
    </row>
  </sheetData>
  <sheetProtection algorithmName="SHA-512" hashValue="+thwvZMjl1wwggOJWGFKDiwBm/Ex02KhJgRWllOcppAEmwOZ1/cpN0+P8MvlGJ1bX7L9nITi8vqrlJCajDqCcQ==" saltValue="4MV4gGNhxzvVxRJ1qX0SRg==" spinCount="100000" sheet="1" objects="1" scenarios="1"/>
  <protectedRanges>
    <protectedRange sqref="B1" name="Range1"/>
  </protectedRanges>
  <conditionalFormatting sqref="A6">
    <cfRule type="expression" priority="1">
      <formula>IF(E6=0,"Required","Not Required")</formula>
    </cfRule>
  </conditionalFormatting>
  <dataValidations count="1">
    <dataValidation type="list" allowBlank="1" showInputMessage="1" showErrorMessage="1" sqref="B1" xr:uid="{0421256D-BC8A-4D13-95F4-49157BE3DED4}">
      <formula1>Districts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931A-EE77-42F6-B7B4-1982970D8D83}">
  <sheetPr codeName="Sheet1">
    <tabColor theme="9" tint="-0.249977111117893"/>
  </sheetPr>
  <dimension ref="B1:F52"/>
  <sheetViews>
    <sheetView tabSelected="1" zoomScaleNormal="100" workbookViewId="0">
      <selection activeCell="H6" sqref="H6"/>
    </sheetView>
  </sheetViews>
  <sheetFormatPr defaultRowHeight="15" x14ac:dyDescent="0.25"/>
  <cols>
    <col min="2" max="2" width="24.7109375" customWidth="1"/>
    <col min="3" max="3" width="13" customWidth="1"/>
    <col min="4" max="4" width="22" customWidth="1"/>
    <col min="6" max="6" width="9.140625" customWidth="1"/>
  </cols>
  <sheetData>
    <row r="1" spans="2:6" ht="18.75" customHeight="1" x14ac:dyDescent="0.35">
      <c r="B1" s="58" t="s">
        <v>530</v>
      </c>
      <c r="C1" s="58"/>
      <c r="D1" s="58"/>
      <c r="E1" s="58"/>
    </row>
    <row r="2" spans="2:6" ht="21" customHeight="1" x14ac:dyDescent="0.35">
      <c r="B2" s="38" t="s">
        <v>531</v>
      </c>
      <c r="C2" s="38"/>
      <c r="D2" s="38"/>
      <c r="E2" s="30"/>
    </row>
    <row r="3" spans="2:6" ht="21" customHeight="1" x14ac:dyDescent="0.35">
      <c r="B3" s="58" t="s">
        <v>543</v>
      </c>
      <c r="C3" s="58"/>
      <c r="D3" s="58"/>
      <c r="E3" s="58"/>
    </row>
    <row r="4" spans="2:6" ht="21" customHeight="1" x14ac:dyDescent="0.35">
      <c r="B4" s="58" t="s">
        <v>541</v>
      </c>
      <c r="C4" s="58"/>
      <c r="D4" s="58"/>
      <c r="E4" s="58"/>
    </row>
    <row r="5" spans="2:6" ht="21" x14ac:dyDescent="0.25">
      <c r="E5" s="30"/>
    </row>
    <row r="6" spans="2:6" ht="18.75" x14ac:dyDescent="0.3">
      <c r="B6" s="34" t="s">
        <v>534</v>
      </c>
      <c r="C6" s="59" t="str">
        <f>'District Data'!B17</f>
        <v>9999   SAMPLE DISTRICT</v>
      </c>
      <c r="D6" s="59"/>
      <c r="E6" s="59"/>
    </row>
    <row r="8" spans="2:6" ht="15.75" x14ac:dyDescent="0.25">
      <c r="B8" s="31"/>
    </row>
    <row r="9" spans="2:6" ht="18.75" x14ac:dyDescent="0.3">
      <c r="B9" s="65" t="s">
        <v>532</v>
      </c>
      <c r="C9" s="65"/>
      <c r="D9" s="65"/>
      <c r="E9" s="65"/>
      <c r="F9" s="65"/>
    </row>
    <row r="21" spans="2:5" ht="18.75" x14ac:dyDescent="0.3">
      <c r="B21" s="62" t="s">
        <v>542</v>
      </c>
      <c r="C21" s="62"/>
      <c r="D21" s="62"/>
    </row>
    <row r="22" spans="2:5" ht="15.75" x14ac:dyDescent="0.25">
      <c r="B22" s="39" t="s">
        <v>555</v>
      </c>
      <c r="C22" s="63">
        <f>'District Data'!B3</f>
        <v>1353051.98</v>
      </c>
      <c r="D22" s="64"/>
    </row>
    <row r="25" spans="2:5" ht="18.75" x14ac:dyDescent="0.3">
      <c r="B25" s="60" t="s">
        <v>533</v>
      </c>
      <c r="C25" s="61"/>
      <c r="D25" s="61"/>
      <c r="E25" s="35"/>
    </row>
    <row r="26" spans="2:5" ht="31.5" customHeight="1" x14ac:dyDescent="0.25">
      <c r="B26" s="40" t="s">
        <v>548</v>
      </c>
      <c r="C26" s="63">
        <f>'District Data'!B4</f>
        <v>0</v>
      </c>
      <c r="D26" s="64"/>
    </row>
    <row r="27" spans="2:5" ht="31.5" customHeight="1" x14ac:dyDescent="0.25">
      <c r="B27" s="40" t="s">
        <v>549</v>
      </c>
      <c r="C27" s="63">
        <f>'District Data'!B5</f>
        <v>91076.73</v>
      </c>
      <c r="D27" s="64"/>
    </row>
    <row r="28" spans="2:5" ht="31.5" customHeight="1" x14ac:dyDescent="0.25">
      <c r="B28" s="39" t="s">
        <v>547</v>
      </c>
      <c r="C28" s="51" t="str">
        <f>'District Data'!B6</f>
        <v>Required</v>
      </c>
      <c r="D28" s="50">
        <f>'District Data'!B7</f>
        <v>91076.73</v>
      </c>
    </row>
    <row r="29" spans="2:5" ht="31.5" customHeight="1" x14ac:dyDescent="0.25">
      <c r="B29" s="40" t="s">
        <v>550</v>
      </c>
      <c r="C29" s="63">
        <f>'District Data'!B8</f>
        <v>12667.255016077168</v>
      </c>
      <c r="D29" s="64"/>
    </row>
    <row r="30" spans="2:5" ht="31.5" customHeight="1" x14ac:dyDescent="0.25">
      <c r="B30" s="40" t="s">
        <v>551</v>
      </c>
      <c r="C30" s="63">
        <f>'District Data'!B9</f>
        <v>13978.803063380281</v>
      </c>
      <c r="D30" s="64"/>
    </row>
    <row r="31" spans="2:5" ht="31.5" customHeight="1" x14ac:dyDescent="0.25">
      <c r="B31" s="40" t="s">
        <v>554</v>
      </c>
      <c r="C31" s="66">
        <f>'District Data'!B10</f>
        <v>26646.058079457449</v>
      </c>
      <c r="D31" s="67"/>
    </row>
    <row r="32" spans="2:5" ht="15.75" x14ac:dyDescent="0.25">
      <c r="B32" s="39" t="s">
        <v>536</v>
      </c>
      <c r="C32" s="66">
        <f>'District Data'!B11</f>
        <v>814911.50000000012</v>
      </c>
      <c r="D32" s="67"/>
    </row>
    <row r="35" spans="2:4" ht="18.75" x14ac:dyDescent="0.3">
      <c r="B35" s="62" t="s">
        <v>537</v>
      </c>
      <c r="C35" s="62"/>
      <c r="D35" s="62"/>
    </row>
    <row r="36" spans="2:4" ht="15.75" x14ac:dyDescent="0.25">
      <c r="B36" s="39" t="s">
        <v>536</v>
      </c>
      <c r="C36" s="63">
        <f>'District Data'!B12</f>
        <v>0</v>
      </c>
      <c r="D36" s="64"/>
    </row>
    <row r="37" spans="2:4" ht="15.75" x14ac:dyDescent="0.25">
      <c r="B37" s="31"/>
      <c r="C37" s="31"/>
      <c r="D37" s="36"/>
    </row>
    <row r="38" spans="2:4" x14ac:dyDescent="0.25">
      <c r="B38" s="37"/>
    </row>
    <row r="39" spans="2:4" ht="18.75" x14ac:dyDescent="0.3">
      <c r="B39" s="62" t="s">
        <v>539</v>
      </c>
      <c r="C39" s="62"/>
      <c r="D39" s="62"/>
    </row>
    <row r="40" spans="2:4" ht="15.75" x14ac:dyDescent="0.25">
      <c r="B40" s="39" t="s">
        <v>536</v>
      </c>
      <c r="C40" s="63">
        <f>'District Data'!B13</f>
        <v>39474.300000000003</v>
      </c>
      <c r="D40" s="64"/>
    </row>
    <row r="43" spans="2:4" ht="18.75" x14ac:dyDescent="0.3">
      <c r="B43" s="62" t="s">
        <v>538</v>
      </c>
      <c r="C43" s="62"/>
      <c r="D43" s="62"/>
    </row>
    <row r="44" spans="2:4" ht="15.75" x14ac:dyDescent="0.25">
      <c r="B44" s="39" t="s">
        <v>536</v>
      </c>
      <c r="C44" s="63">
        <f>'District Data'!B14</f>
        <v>0</v>
      </c>
      <c r="D44" s="64"/>
    </row>
    <row r="47" spans="2:4" ht="18.75" x14ac:dyDescent="0.3">
      <c r="B47" s="62" t="s">
        <v>540</v>
      </c>
      <c r="C47" s="62"/>
      <c r="D47" s="62"/>
    </row>
    <row r="48" spans="2:4" ht="15.75" x14ac:dyDescent="0.25">
      <c r="B48" s="39" t="s">
        <v>536</v>
      </c>
      <c r="C48" s="63">
        <f>'District Data'!B15</f>
        <v>122197.13</v>
      </c>
      <c r="D48" s="64"/>
    </row>
    <row r="51" spans="2:4" ht="18.75" x14ac:dyDescent="0.3">
      <c r="B51" s="62" t="s">
        <v>544</v>
      </c>
      <c r="C51" s="62"/>
      <c r="D51" s="62"/>
    </row>
    <row r="52" spans="2:4" ht="15.75" x14ac:dyDescent="0.25">
      <c r="B52" s="39" t="s">
        <v>536</v>
      </c>
      <c r="C52" s="63">
        <f>'District Data'!B16</f>
        <v>43388.94</v>
      </c>
      <c r="D52" s="64"/>
    </row>
  </sheetData>
  <sheetProtection algorithmName="SHA-512" hashValue="NDWKVdGTlN5l2xzyEEbQykpuyV3tqqmk/Vm2cHvIMGl/Y2T5RAa2w0LU3tpJCVzvA/Ejis15vfrDoLyGBBw9IQ==" saltValue="M3PTuO/wm2c/XtCGATCmNQ==" spinCount="100000" sheet="1" objects="1" scenarios="1"/>
  <mergeCells count="24">
    <mergeCell ref="C36:D36"/>
    <mergeCell ref="C44:D44"/>
    <mergeCell ref="C48:D48"/>
    <mergeCell ref="C31:D31"/>
    <mergeCell ref="C32:D32"/>
    <mergeCell ref="C52:D52"/>
    <mergeCell ref="B47:D47"/>
    <mergeCell ref="B51:D51"/>
    <mergeCell ref="B39:D39"/>
    <mergeCell ref="B43:D43"/>
    <mergeCell ref="C40:D40"/>
    <mergeCell ref="B1:E1"/>
    <mergeCell ref="B4:E4"/>
    <mergeCell ref="C6:E6"/>
    <mergeCell ref="B25:D25"/>
    <mergeCell ref="B35:D35"/>
    <mergeCell ref="C29:D29"/>
    <mergeCell ref="C30:D30"/>
    <mergeCell ref="C26:D26"/>
    <mergeCell ref="C27:D27"/>
    <mergeCell ref="B9:F9"/>
    <mergeCell ref="B21:D21"/>
    <mergeCell ref="C22:D22"/>
    <mergeCell ref="B3:E3"/>
  </mergeCells>
  <pageMargins left="0.7" right="0.7" top="0.75" bottom="0.75" header="0.3" footer="0.3"/>
  <pageSetup scale="81" orientation="portrait" r:id="rId1"/>
  <colBreaks count="1" manualBreakCount="1">
    <brk id="9" max="44" man="1"/>
  </colBreaks>
  <drawing r:id="rId2"/>
  <legacyDrawing r:id="rId3"/>
  <controls>
    <mc:AlternateContent xmlns:mc="http://schemas.openxmlformats.org/markup-compatibility/2006">
      <mc:Choice Requires="x14">
        <control shapeId="1048" r:id="rId4" name="CheckBox7">
          <controlPr defaultSize="0" autoLine="0" autoPict="0" r:id="rId5">
            <anchor moveWithCells="1">
              <from>
                <xdr:col>1</xdr:col>
                <xdr:colOff>38100</xdr:colOff>
                <xdr:row>16</xdr:row>
                <xdr:rowOff>133350</xdr:rowOff>
              </from>
              <to>
                <xdr:col>8</xdr:col>
                <xdr:colOff>200025</xdr:colOff>
                <xdr:row>18</xdr:row>
                <xdr:rowOff>19050</xdr:rowOff>
              </to>
            </anchor>
          </controlPr>
        </control>
      </mc:Choice>
      <mc:Fallback>
        <control shapeId="1048" r:id="rId4" name="CheckBox7"/>
      </mc:Fallback>
    </mc:AlternateContent>
    <mc:AlternateContent xmlns:mc="http://schemas.openxmlformats.org/markup-compatibility/2006">
      <mc:Choice Requires="x14">
        <control shapeId="1047" r:id="rId6" name="CheckBox6">
          <controlPr defaultSize="0" autoLine="0" autoPict="0" r:id="rId7">
            <anchor moveWithCells="1">
              <from>
                <xdr:col>1</xdr:col>
                <xdr:colOff>28575</xdr:colOff>
                <xdr:row>15</xdr:row>
                <xdr:rowOff>95250</xdr:rowOff>
              </from>
              <to>
                <xdr:col>8</xdr:col>
                <xdr:colOff>314325</xdr:colOff>
                <xdr:row>16</xdr:row>
                <xdr:rowOff>171450</xdr:rowOff>
              </to>
            </anchor>
          </controlPr>
        </control>
      </mc:Choice>
      <mc:Fallback>
        <control shapeId="1047" r:id="rId6" name="CheckBox6"/>
      </mc:Fallback>
    </mc:AlternateContent>
    <mc:AlternateContent xmlns:mc="http://schemas.openxmlformats.org/markup-compatibility/2006">
      <mc:Choice Requires="x14">
        <control shapeId="1046" r:id="rId8" name="CheckBox5">
          <controlPr defaultSize="0" autoLine="0" autoPict="0" r:id="rId9">
            <anchor moveWithCells="1">
              <from>
                <xdr:col>1</xdr:col>
                <xdr:colOff>28575</xdr:colOff>
                <xdr:row>14</xdr:row>
                <xdr:rowOff>47625</xdr:rowOff>
              </from>
              <to>
                <xdr:col>9</xdr:col>
                <xdr:colOff>104775</xdr:colOff>
                <xdr:row>15</xdr:row>
                <xdr:rowOff>123825</xdr:rowOff>
              </to>
            </anchor>
          </controlPr>
        </control>
      </mc:Choice>
      <mc:Fallback>
        <control shapeId="1046" r:id="rId8" name="CheckBox5"/>
      </mc:Fallback>
    </mc:AlternateContent>
    <mc:AlternateContent xmlns:mc="http://schemas.openxmlformats.org/markup-compatibility/2006">
      <mc:Choice Requires="x14">
        <control shapeId="1044" r:id="rId10" name="CheckBox4">
          <controlPr defaultSize="0" autoLine="0" r:id="rId11">
            <anchor moveWithCells="1">
              <from>
                <xdr:col>1</xdr:col>
                <xdr:colOff>28575</xdr:colOff>
                <xdr:row>13</xdr:row>
                <xdr:rowOff>19050</xdr:rowOff>
              </from>
              <to>
                <xdr:col>3</xdr:col>
                <xdr:colOff>466725</xdr:colOff>
                <xdr:row>14</xdr:row>
                <xdr:rowOff>95250</xdr:rowOff>
              </to>
            </anchor>
          </controlPr>
        </control>
      </mc:Choice>
      <mc:Fallback>
        <control shapeId="1044" r:id="rId10" name="CheckBox4"/>
      </mc:Fallback>
    </mc:AlternateContent>
    <mc:AlternateContent xmlns:mc="http://schemas.openxmlformats.org/markup-compatibility/2006">
      <mc:Choice Requires="x14">
        <control shapeId="1042" r:id="rId12" name="CheckBox3">
          <controlPr defaultSize="0" autoLine="0" autoPict="0" r:id="rId13">
            <anchor moveWithCells="1">
              <from>
                <xdr:col>1</xdr:col>
                <xdr:colOff>38100</xdr:colOff>
                <xdr:row>11</xdr:row>
                <xdr:rowOff>180975</xdr:rowOff>
              </from>
              <to>
                <xdr:col>6</xdr:col>
                <xdr:colOff>314325</xdr:colOff>
                <xdr:row>13</xdr:row>
                <xdr:rowOff>66675</xdr:rowOff>
              </to>
            </anchor>
          </controlPr>
        </control>
      </mc:Choice>
      <mc:Fallback>
        <control shapeId="1042" r:id="rId12" name="CheckBox3"/>
      </mc:Fallback>
    </mc:AlternateContent>
    <mc:AlternateContent xmlns:mc="http://schemas.openxmlformats.org/markup-compatibility/2006">
      <mc:Choice Requires="x14">
        <control shapeId="1040" r:id="rId14" name="CheckBox2">
          <controlPr defaultSize="0" autoLine="0" r:id="rId15">
            <anchor moveWithCells="1">
              <from>
                <xdr:col>1</xdr:col>
                <xdr:colOff>28575</xdr:colOff>
                <xdr:row>10</xdr:row>
                <xdr:rowOff>133350</xdr:rowOff>
              </from>
              <to>
                <xdr:col>5</xdr:col>
                <xdr:colOff>447675</xdr:colOff>
                <xdr:row>12</xdr:row>
                <xdr:rowOff>19050</xdr:rowOff>
              </to>
            </anchor>
          </controlPr>
        </control>
      </mc:Choice>
      <mc:Fallback>
        <control shapeId="1040" r:id="rId14" name="CheckBox2"/>
      </mc:Fallback>
    </mc:AlternateContent>
    <mc:AlternateContent xmlns:mc="http://schemas.openxmlformats.org/markup-compatibility/2006">
      <mc:Choice Requires="x14">
        <control shapeId="1039" r:id="rId16" name="CheckBox1">
          <controlPr defaultSize="0" autoLine="0" r:id="rId17">
            <anchor moveWithCells="1">
              <from>
                <xdr:col>1</xdr:col>
                <xdr:colOff>38100</xdr:colOff>
                <xdr:row>9</xdr:row>
                <xdr:rowOff>95250</xdr:rowOff>
              </from>
              <to>
                <xdr:col>5</xdr:col>
                <xdr:colOff>19050</xdr:colOff>
                <xdr:row>10</xdr:row>
                <xdr:rowOff>171450</xdr:rowOff>
              </to>
            </anchor>
          </controlPr>
        </control>
      </mc:Choice>
      <mc:Fallback>
        <control shapeId="1039" r:id="rId16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6895-C199-4640-87CA-8EE7348AA65D}">
  <sheetPr codeName="Sheet4"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District Data</vt:lpstr>
      <vt:lpstr>Final Allocation</vt:lpstr>
      <vt:lpstr>Helpful Links</vt:lpstr>
      <vt:lpstr>District</vt:lpstr>
      <vt:lpstr>Districts</vt:lpstr>
      <vt:lpstr>'Final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O'Shields (ADE)</dc:creator>
  <cp:lastModifiedBy>Heather OShields (ADE)</cp:lastModifiedBy>
  <cp:lastPrinted>2023-01-19T18:16:10Z</cp:lastPrinted>
  <dcterms:created xsi:type="dcterms:W3CDTF">2022-12-14T20:08:32Z</dcterms:created>
  <dcterms:modified xsi:type="dcterms:W3CDTF">2023-04-17T13:12:06Z</dcterms:modified>
</cp:coreProperties>
</file>